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610" windowHeight="12750"/>
  </bookViews>
  <sheets>
    <sheet name="算定シート" sheetId="2" r:id="rId1"/>
  </sheets>
  <externalReferences>
    <externalReference r:id="rId2"/>
  </externalReferences>
  <definedNames>
    <definedName name="申請日" localSheetId="0">"平成"&amp;YEAR(INDEX(Data,'[1]起案(基本協定)'!XFC1048550,9))-1988&amp;"年"&amp;MONTH(INDEX(Data,'[1]起案(基本協定)'!XFC1048540,9))&amp;"月"&amp;DAY(INDEX(Data,'[1]起案(基本協定)'!XFC1048540,9))&amp;"日"</definedName>
    <definedName name="_xlnm.Print_Area" localSheetId="0">算定シート!$B$1:$AE$36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Ryoei Hoshi</author>
  </authors>
  <commentList>
    <comment ref="S2" authorId="0">
      <text>
        <r>
          <rPr>
            <b/>
            <sz val="12"/>
            <color indexed="10"/>
            <rFont val="MS P ゴシック"/>
          </rPr>
          <t>事業区分を選択してください。</t>
        </r>
        <r>
          <rPr>
            <b/>
            <sz val="9"/>
            <color indexed="81"/>
            <rFont val="MS P ゴシック"/>
          </rPr>
          <t xml:space="preserve">
事業費の下限額が表示されます。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<sst xmlns="http://schemas.openxmlformats.org/spreadsheetml/2006/main" xmlns:r="http://schemas.openxmlformats.org/officeDocument/2006/relationships" count="80" uniqueCount="80">
  <si>
    <t>太陽光発電システム設置費</t>
    <rPh sb="0" eb="3">
      <t>タイヨウコウ</t>
    </rPh>
    <rPh sb="3" eb="5">
      <t>ハツデン</t>
    </rPh>
    <rPh sb="9" eb="11">
      <t>セッチ</t>
    </rPh>
    <rPh sb="11" eb="12">
      <t>ヒ</t>
    </rPh>
    <phoneticPr fontId="2"/>
  </si>
  <si>
    <t>⑰</t>
  </si>
  <si>
    <t>⑫</t>
  </si>
  <si>
    <t>※下段 （　 ）は税込み額</t>
    <rPh sb="1" eb="3">
      <t>ゲダン</t>
    </rPh>
    <rPh sb="9" eb="11">
      <t>ゼイコ</t>
    </rPh>
    <rPh sb="12" eb="13">
      <t>ガク</t>
    </rPh>
    <phoneticPr fontId="2"/>
  </si>
  <si>
    <t>※下段（　 ）は税込み額</t>
    <rPh sb="1" eb="3">
      <t>ゲダン</t>
    </rPh>
    <rPh sb="8" eb="10">
      <t>ゼイコ</t>
    </rPh>
    <rPh sb="11" eb="12">
      <t>ガク</t>
    </rPh>
    <phoneticPr fontId="2"/>
  </si>
  <si>
    <t>円　税込み）</t>
    <rPh sb="0" eb="1">
      <t>エン</t>
    </rPh>
    <rPh sb="2" eb="4">
      <t>ゼイコ</t>
    </rPh>
    <phoneticPr fontId="2"/>
  </si>
  <si>
    <t>⑬</t>
  </si>
  <si>
    <t>【住宅用太陽光発電システム設置費補助対象】</t>
  </si>
  <si>
    <t>定住促進すまいる補助金算定シート</t>
    <rPh sb="0" eb="2">
      <t>テイジュウ</t>
    </rPh>
    <rPh sb="2" eb="4">
      <t>ソクシン</t>
    </rPh>
    <rPh sb="8" eb="11">
      <t>ホジョキン</t>
    </rPh>
    <rPh sb="11" eb="13">
      <t>サンテイ</t>
    </rPh>
    <phoneticPr fontId="11"/>
  </si>
  <si>
    <t>補助事業の種類</t>
    <rPh sb="0" eb="2">
      <t>ホジョ</t>
    </rPh>
    <rPh sb="2" eb="4">
      <t>ジギョウ</t>
    </rPh>
    <rPh sb="5" eb="7">
      <t>シュルイ</t>
    </rPh>
    <phoneticPr fontId="2"/>
  </si>
  <si>
    <t>（</t>
  </si>
  <si>
    <t>④</t>
  </si>
  <si>
    <t>事業費の下限額</t>
    <rPh sb="0" eb="3">
      <t>ジギョウヒ</t>
    </rPh>
    <rPh sb="4" eb="6">
      <t>カゲン</t>
    </rPh>
    <rPh sb="6" eb="7">
      <t>ガク</t>
    </rPh>
    <phoneticPr fontId="2"/>
  </si>
  <si>
    <t>売買又は工事契約額</t>
    <rPh sb="0" eb="2">
      <t>バイバイ</t>
    </rPh>
    <rPh sb="2" eb="3">
      <t>マタ</t>
    </rPh>
    <rPh sb="4" eb="6">
      <t>コウジ</t>
    </rPh>
    <rPh sb="6" eb="8">
      <t>ケイヤク</t>
    </rPh>
    <rPh sb="8" eb="9">
      <t>ガク</t>
    </rPh>
    <phoneticPr fontId="11"/>
  </si>
  <si>
    <t>定住住宅取得事業（中古住宅取得）</t>
    <rPh sb="0" eb="2">
      <t>テイジュウ</t>
    </rPh>
    <rPh sb="2" eb="4">
      <t>ジュウタク</t>
    </rPh>
    <rPh sb="4" eb="6">
      <t>シュトク</t>
    </rPh>
    <rPh sb="6" eb="8">
      <t>ジギョウ</t>
    </rPh>
    <rPh sb="9" eb="11">
      <t>チュウコ</t>
    </rPh>
    <rPh sb="11" eb="13">
      <t>ジュウタク</t>
    </rPh>
    <rPh sb="13" eb="15">
      <t>シュトク</t>
    </rPh>
    <phoneticPr fontId="2"/>
  </si>
  <si>
    <t>年齢</t>
    <rPh sb="0" eb="2">
      <t>ネンレイ</t>
    </rPh>
    <phoneticPr fontId="11"/>
  </si>
  <si>
    <t>（⑨＞50万円＝50万円）</t>
    <rPh sb="5" eb="7">
      <t>マンエン</t>
    </rPh>
    <rPh sb="10" eb="12">
      <t>マンエン</t>
    </rPh>
    <phoneticPr fontId="11"/>
  </si>
  <si>
    <t>上記①の内</t>
    <rPh sb="0" eb="2">
      <t>ジョウキ</t>
    </rPh>
    <rPh sb="4" eb="5">
      <t>ウチ</t>
    </rPh>
    <phoneticPr fontId="2"/>
  </si>
  <si>
    <t>⑪</t>
  </si>
  <si>
    <t>①</t>
  </si>
  <si>
    <r>
      <t>事　業　費　</t>
    </r>
    <r>
      <rPr>
        <sz val="9"/>
        <color theme="1"/>
        <rFont val="ＭＳ 明朝"/>
      </rPr>
      <t>①－(②＋③＋④＋⑤)</t>
    </r>
  </si>
  <si>
    <t>補助対象額</t>
    <rPh sb="2" eb="4">
      <t>タイショウ</t>
    </rPh>
    <phoneticPr fontId="11"/>
  </si>
  <si>
    <t>町内業者施工</t>
    <rPh sb="0" eb="2">
      <t>チョウナイ</t>
    </rPh>
    <rPh sb="3" eb="4">
      <t>コウギョウ</t>
    </rPh>
    <rPh sb="4" eb="6">
      <t>セコウ</t>
    </rPh>
    <phoneticPr fontId="11"/>
  </si>
  <si>
    <t>補助率</t>
    <rPh sb="0" eb="2">
      <t>ホジョ</t>
    </rPh>
    <rPh sb="2" eb="3">
      <t>リツ</t>
    </rPh>
    <phoneticPr fontId="11"/>
  </si>
  <si>
    <t>【町産材使用新築住宅等支援事業対象】</t>
  </si>
  <si>
    <r>
      <t>補</t>
    </r>
    <r>
      <rPr>
        <sz val="10"/>
        <color theme="1"/>
        <rFont val="ＭＳ 明朝"/>
      </rPr>
      <t>　</t>
    </r>
    <r>
      <rPr>
        <sz val="11"/>
        <color theme="1"/>
        <rFont val="ＭＳ 明朝"/>
      </rPr>
      <t>助</t>
    </r>
    <r>
      <rPr>
        <sz val="10"/>
        <color theme="1"/>
        <rFont val="ＭＳ 明朝"/>
      </rPr>
      <t>　</t>
    </r>
    <r>
      <rPr>
        <sz val="11"/>
        <color theme="1"/>
        <rFont val="ＭＳ 明朝"/>
      </rPr>
      <t>限</t>
    </r>
    <r>
      <rPr>
        <sz val="10"/>
        <color theme="1"/>
        <rFont val="ＭＳ 明朝"/>
      </rPr>
      <t>　</t>
    </r>
    <r>
      <rPr>
        <sz val="11"/>
        <color theme="1"/>
        <rFont val="ＭＳ 明朝"/>
      </rPr>
      <t>度</t>
    </r>
    <r>
      <rPr>
        <sz val="10"/>
        <color theme="1"/>
        <rFont val="ＭＳ 明朝"/>
      </rPr>
      <t>　</t>
    </r>
    <r>
      <rPr>
        <sz val="11"/>
        <color theme="1"/>
        <rFont val="ＭＳ 明朝"/>
      </rPr>
      <t>額 　　　</t>
    </r>
    <r>
      <rPr>
        <sz val="10"/>
        <color theme="1"/>
        <rFont val="ＭＳ 明朝"/>
      </rPr>
      <t>⑦×⑧</t>
    </r>
  </si>
  <si>
    <r>
      <rPr>
        <sz val="9"/>
        <color theme="1"/>
        <rFont val="ＭＳ 明朝"/>
      </rPr>
      <t>人</t>
    </r>
    <r>
      <rPr>
        <sz val="10"/>
        <color theme="1"/>
        <rFont val="ＭＳ 明朝"/>
      </rPr>
      <t xml:space="preserve"> × 10</t>
    </r>
    <r>
      <rPr>
        <sz val="9"/>
        <color theme="1"/>
        <rFont val="ＭＳ 明朝"/>
      </rPr>
      <t>万円</t>
    </r>
    <rPh sb="0" eb="1">
      <t>ニン</t>
    </rPh>
    <rPh sb="6" eb="8">
      <t>マンエン</t>
    </rPh>
    <phoneticPr fontId="11"/>
  </si>
  <si>
    <t>補助基本額</t>
    <rPh sb="0" eb="2">
      <t>ホジョ</t>
    </rPh>
    <rPh sb="2" eb="4">
      <t>キホン</t>
    </rPh>
    <rPh sb="4" eb="5">
      <t>ガク</t>
    </rPh>
    <phoneticPr fontId="11"/>
  </si>
  <si>
    <r>
      <t>合　　　　　　　計　　　</t>
    </r>
    <r>
      <rPr>
        <sz val="10"/>
        <color theme="1"/>
        <rFont val="ＭＳ 明朝"/>
      </rPr>
      <t>⑩＋⑱</t>
    </r>
  </si>
  <si>
    <t>県補助金加算額
（来て ふくしま住宅取得支援事業補助金）</t>
    <rPh sb="0" eb="1">
      <t>ケン</t>
    </rPh>
    <rPh sb="1" eb="4">
      <t>ホジョキン</t>
    </rPh>
    <rPh sb="4" eb="6">
      <t>カサン</t>
    </rPh>
    <rPh sb="6" eb="7">
      <t>ガク</t>
    </rPh>
    <rPh sb="9" eb="10">
      <t>キ</t>
    </rPh>
    <rPh sb="16" eb="18">
      <t>ジュウタク</t>
    </rPh>
    <rPh sb="18" eb="20">
      <t>シュトク</t>
    </rPh>
    <rPh sb="20" eb="22">
      <t>シエン</t>
    </rPh>
    <rPh sb="22" eb="24">
      <t>ジギョウ</t>
    </rPh>
    <rPh sb="24" eb="27">
      <t>ホジョキン</t>
    </rPh>
    <phoneticPr fontId="2"/>
  </si>
  <si>
    <t>⑩</t>
  </si>
  <si>
    <t>補助金交付額</t>
    <rPh sb="0" eb="3">
      <t>ホジョキン</t>
    </rPh>
    <rPh sb="3" eb="5">
      <t>コウフ</t>
    </rPh>
    <rPh sb="5" eb="6">
      <t>ガク</t>
    </rPh>
    <phoneticPr fontId="11"/>
  </si>
  <si>
    <r>
      <t>単身又は夫婦のいずれか
35歳以下　＋10</t>
    </r>
    <r>
      <rPr>
        <sz val="9"/>
        <color theme="1"/>
        <rFont val="ＭＳ 明朝"/>
      </rPr>
      <t>万円／世帯</t>
    </r>
    <rPh sb="0" eb="2">
      <t>タンシン</t>
    </rPh>
    <rPh sb="2" eb="3">
      <t>マタ</t>
    </rPh>
    <rPh sb="4" eb="6">
      <t>フウフ</t>
    </rPh>
    <rPh sb="14" eb="15">
      <t>サイ</t>
    </rPh>
    <rPh sb="15" eb="17">
      <t>イカ</t>
    </rPh>
    <rPh sb="21" eb="23">
      <t>マンエン</t>
    </rPh>
    <rPh sb="24" eb="26">
      <t>セタイ</t>
    </rPh>
    <phoneticPr fontId="11"/>
  </si>
  <si>
    <t>（⑨と⑲の額の低い額＋⑳）</t>
    <rPh sb="5" eb="6">
      <t>ガク</t>
    </rPh>
    <rPh sb="7" eb="8">
      <t>ヒク</t>
    </rPh>
    <rPh sb="9" eb="10">
      <t>ガク</t>
    </rPh>
    <phoneticPr fontId="2"/>
  </si>
  <si>
    <t>備考</t>
    <rPh sb="0" eb="2">
      <t>ビコウ</t>
    </rPh>
    <phoneticPr fontId="11"/>
  </si>
  <si>
    <t>計（⑪～⑰計）</t>
    <rPh sb="0" eb="1">
      <t>ケイ</t>
    </rPh>
    <rPh sb="5" eb="6">
      <t>ケイ</t>
    </rPh>
    <phoneticPr fontId="11"/>
  </si>
  <si>
    <t>合併浄化槽設置費</t>
    <rPh sb="0" eb="2">
      <t>ガッペイ</t>
    </rPh>
    <rPh sb="2" eb="5">
      <t>ジョウカソウ</t>
    </rPh>
    <rPh sb="5" eb="7">
      <t>セッチ</t>
    </rPh>
    <rPh sb="7" eb="8">
      <t>ヒ</t>
    </rPh>
    <phoneticPr fontId="2"/>
  </si>
  <si>
    <t>その他、関係補助金等対象経費</t>
    <rPh sb="2" eb="3">
      <t>タ</t>
    </rPh>
    <rPh sb="4" eb="6">
      <t>カンケイ</t>
    </rPh>
    <rPh sb="6" eb="9">
      <t>ホジョキン</t>
    </rPh>
    <rPh sb="9" eb="10">
      <t>トウ</t>
    </rPh>
    <rPh sb="10" eb="12">
      <t>タイショウ</t>
    </rPh>
    <rPh sb="12" eb="14">
      <t>ケイヒ</t>
    </rPh>
    <phoneticPr fontId="2"/>
  </si>
  <si>
    <t>【合併浄化槽設置整備事業補助金対象】</t>
  </si>
  <si>
    <t>⑳</t>
  </si>
  <si>
    <t>町産木材使用に係る工事費</t>
    <rPh sb="2" eb="3">
      <t>モク</t>
    </rPh>
    <rPh sb="4" eb="6">
      <t>シヨウ</t>
    </rPh>
    <rPh sb="7" eb="8">
      <t>カカ</t>
    </rPh>
    <rPh sb="9" eb="11">
      <t>コウジ</t>
    </rPh>
    <phoneticPr fontId="2"/>
  </si>
  <si>
    <t>夫婦</t>
    <rPh sb="0" eb="2">
      <t>フウフ</t>
    </rPh>
    <phoneticPr fontId="11"/>
  </si>
  <si>
    <t>⑨</t>
  </si>
  <si>
    <t>②</t>
  </si>
  <si>
    <t>子育て</t>
    <rPh sb="0" eb="2">
      <t>コソダ</t>
    </rPh>
    <phoneticPr fontId="11"/>
  </si>
  <si>
    <t>子(妊娠中の子も含む)の人数</t>
    <rPh sb="0" eb="1">
      <t>コ</t>
    </rPh>
    <rPh sb="2" eb="5">
      <t>ニンシンチュウ</t>
    </rPh>
    <rPh sb="6" eb="7">
      <t>コ</t>
    </rPh>
    <rPh sb="8" eb="9">
      <t>フク</t>
    </rPh>
    <rPh sb="12" eb="13">
      <t>ニン</t>
    </rPh>
    <rPh sb="13" eb="14">
      <t>スウ</t>
    </rPh>
    <phoneticPr fontId="11"/>
  </si>
  <si>
    <t>三世代同居</t>
    <rPh sb="0" eb="1">
      <t>サン</t>
    </rPh>
    <rPh sb="1" eb="3">
      <t>セダイ</t>
    </rPh>
    <rPh sb="3" eb="5">
      <t>ドウキョ</t>
    </rPh>
    <phoneticPr fontId="11"/>
  </si>
  <si>
    <t>町外からの移住者</t>
    <rPh sb="0" eb="2">
      <t>チョウガイ</t>
    </rPh>
    <rPh sb="5" eb="8">
      <t>イジュウシャ</t>
    </rPh>
    <phoneticPr fontId="11"/>
  </si>
  <si>
    <t>⑲</t>
  </si>
  <si>
    <r>
      <t xml:space="preserve"> ＋10</t>
    </r>
    <r>
      <rPr>
        <sz val="9"/>
        <color theme="1"/>
        <rFont val="ＭＳ 明朝"/>
      </rPr>
      <t>万円／世帯</t>
    </r>
    <rPh sb="7" eb="9">
      <t>セタイ</t>
    </rPh>
    <phoneticPr fontId="2"/>
  </si>
  <si>
    <r>
      <t>配偶者有　＋５</t>
    </r>
    <r>
      <rPr>
        <sz val="9"/>
        <color theme="1"/>
        <rFont val="ＭＳ 明朝"/>
      </rPr>
      <t>万円／世帯</t>
    </r>
    <rPh sb="0" eb="3">
      <t>ハイグウシャ</t>
    </rPh>
    <rPh sb="3" eb="4">
      <t>アリ</t>
    </rPh>
    <rPh sb="7" eb="9">
      <t>マンエン</t>
    </rPh>
    <rPh sb="10" eb="12">
      <t>セタイ</t>
    </rPh>
    <phoneticPr fontId="11"/>
  </si>
  <si>
    <t>⑧</t>
  </si>
  <si>
    <r>
      <t>単身又は夫婦のいずれか
36歳以上45歳以下 ＋５</t>
    </r>
    <r>
      <rPr>
        <sz val="9"/>
        <color theme="1"/>
        <rFont val="ＭＳ 明朝"/>
      </rPr>
      <t>万円／世帯</t>
    </r>
    <rPh sb="0" eb="2">
      <t>タンシン</t>
    </rPh>
    <rPh sb="2" eb="3">
      <t>マタ</t>
    </rPh>
    <rPh sb="4" eb="6">
      <t>フウフ</t>
    </rPh>
    <rPh sb="14" eb="15">
      <t>サイ</t>
    </rPh>
    <rPh sb="15" eb="17">
      <t>イジョウ</t>
    </rPh>
    <rPh sb="19" eb="20">
      <t>サイ</t>
    </rPh>
    <rPh sb="20" eb="22">
      <t>イカ</t>
    </rPh>
    <rPh sb="25" eb="27">
      <t>マンエン</t>
    </rPh>
    <rPh sb="28" eb="30">
      <t>セタイ</t>
    </rPh>
    <phoneticPr fontId="11"/>
  </si>
  <si>
    <t>⑭</t>
  </si>
  <si>
    <r>
      <t>18歳以下　＋10</t>
    </r>
    <r>
      <rPr>
        <sz val="9"/>
        <color theme="1"/>
        <rFont val="ＭＳ 明朝"/>
      </rPr>
      <t>万円／人</t>
    </r>
    <rPh sb="2" eb="3">
      <t>サイ</t>
    </rPh>
    <rPh sb="3" eb="5">
      <t>イカ</t>
    </rPh>
    <rPh sb="9" eb="11">
      <t>マンエン</t>
    </rPh>
    <rPh sb="12" eb="13">
      <t>ヒト</t>
    </rPh>
    <phoneticPr fontId="11"/>
  </si>
  <si>
    <t>③</t>
  </si>
  <si>
    <t>⑤</t>
  </si>
  <si>
    <t>⑥</t>
  </si>
  <si>
    <t>⑮</t>
  </si>
  <si>
    <t>⑦</t>
  </si>
  <si>
    <t>⑯</t>
  </si>
  <si>
    <t>⑱</t>
  </si>
  <si>
    <t>(</t>
  </si>
  <si>
    <t>①の契約額に土地の購入に係る経費が含まれる場合の土地代</t>
    <rPh sb="2" eb="4">
      <t>ケイヤク</t>
    </rPh>
    <rPh sb="4" eb="5">
      <t>ガク</t>
    </rPh>
    <rPh sb="6" eb="8">
      <t>トチ</t>
    </rPh>
    <rPh sb="9" eb="11">
      <t>コウニュウ</t>
    </rPh>
    <rPh sb="12" eb="13">
      <t>カカ</t>
    </rPh>
    <rPh sb="14" eb="16">
      <t>ケイヒ</t>
    </rPh>
    <rPh sb="17" eb="18">
      <t>フク</t>
    </rPh>
    <rPh sb="21" eb="23">
      <t>バアイ</t>
    </rPh>
    <rPh sb="24" eb="27">
      <t>トチダイ</t>
    </rPh>
    <phoneticPr fontId="2"/>
  </si>
  <si>
    <t>円（税抜き）</t>
    <rPh sb="0" eb="1">
      <t>エン</t>
    </rPh>
    <rPh sb="2" eb="3">
      <t>ゼイ</t>
    </rPh>
    <rPh sb="3" eb="4">
      <t>ヌ</t>
    </rPh>
    <phoneticPr fontId="11"/>
  </si>
  <si>
    <t>円</t>
    <rPh sb="0" eb="1">
      <t>エン</t>
    </rPh>
    <phoneticPr fontId="11"/>
  </si>
  <si>
    <t>円</t>
    <rPh sb="0" eb="1">
      <t>エン</t>
    </rPh>
    <phoneticPr fontId="2"/>
  </si>
  <si>
    <t>定住住宅取得事業（新築住宅建築）</t>
    <rPh sb="0" eb="2">
      <t>テイジュウ</t>
    </rPh>
    <rPh sb="2" eb="4">
      <t>ジュウタク</t>
    </rPh>
    <rPh sb="4" eb="6">
      <t>シュトク</t>
    </rPh>
    <rPh sb="6" eb="8">
      <t>ジギョウ</t>
    </rPh>
    <rPh sb="9" eb="11">
      <t>シンチク</t>
    </rPh>
    <rPh sb="11" eb="13">
      <t>ジュウタク</t>
    </rPh>
    <rPh sb="13" eb="15">
      <t>ケンチク</t>
    </rPh>
    <phoneticPr fontId="2"/>
  </si>
  <si>
    <t>定住住宅取得事業（中古住宅改修）</t>
    <rPh sb="0" eb="2">
      <t>テイジュウ</t>
    </rPh>
    <rPh sb="2" eb="4">
      <t>ジュウタク</t>
    </rPh>
    <rPh sb="4" eb="6">
      <t>シュトク</t>
    </rPh>
    <rPh sb="6" eb="8">
      <t>ジギョウ</t>
    </rPh>
    <rPh sb="9" eb="11">
      <t>チュウコ</t>
    </rPh>
    <rPh sb="11" eb="13">
      <t>ジュウタク</t>
    </rPh>
    <rPh sb="13" eb="15">
      <t>カイシュウ</t>
    </rPh>
    <phoneticPr fontId="2"/>
  </si>
  <si>
    <t>定住住宅取得事業（中古住宅除却）</t>
    <rPh sb="0" eb="2">
      <t>テイジュウ</t>
    </rPh>
    <rPh sb="2" eb="4">
      <t>ジュウタク</t>
    </rPh>
    <rPh sb="4" eb="6">
      <t>シュトク</t>
    </rPh>
    <rPh sb="6" eb="8">
      <t>ジギョウ</t>
    </rPh>
    <rPh sb="9" eb="11">
      <t>チュウコ</t>
    </rPh>
    <rPh sb="11" eb="13">
      <t>ジュウタク</t>
    </rPh>
    <rPh sb="13" eb="15">
      <t>ジョキャク</t>
    </rPh>
    <phoneticPr fontId="2"/>
  </si>
  <si>
    <t>空き家バンク利用事業（取得）</t>
    <rPh sb="0" eb="1">
      <t>ア</t>
    </rPh>
    <rPh sb="2" eb="3">
      <t>ヤ</t>
    </rPh>
    <rPh sb="6" eb="8">
      <t>リヨウ</t>
    </rPh>
    <rPh sb="8" eb="10">
      <t>ジギョウ</t>
    </rPh>
    <rPh sb="11" eb="13">
      <t>シュトク</t>
    </rPh>
    <phoneticPr fontId="2"/>
  </si>
  <si>
    <t>空き家バンク利用事業（改修）</t>
    <rPh sb="0" eb="1">
      <t>ア</t>
    </rPh>
    <rPh sb="2" eb="3">
      <t>ヤ</t>
    </rPh>
    <rPh sb="6" eb="8">
      <t>リヨウ</t>
    </rPh>
    <rPh sb="8" eb="10">
      <t>ジギョウ</t>
    </rPh>
    <rPh sb="11" eb="13">
      <t>カイシュウ</t>
    </rPh>
    <phoneticPr fontId="2"/>
  </si>
  <si>
    <t>空き家バンク利用事業（除却）</t>
    <rPh sb="0" eb="1">
      <t>ア</t>
    </rPh>
    <rPh sb="2" eb="3">
      <t>ヤ</t>
    </rPh>
    <rPh sb="6" eb="8">
      <t>リヨウ</t>
    </rPh>
    <rPh sb="8" eb="10">
      <t>ジギョウ</t>
    </rPh>
    <rPh sb="11" eb="13">
      <t>ジョキャク</t>
    </rPh>
    <phoneticPr fontId="2"/>
  </si>
  <si>
    <t>帰郷住宅改修事業（建替）</t>
    <rPh sb="0" eb="2">
      <t>キキョウ</t>
    </rPh>
    <rPh sb="2" eb="4">
      <t>ジュウタク</t>
    </rPh>
    <rPh sb="4" eb="6">
      <t>カイシュウ</t>
    </rPh>
    <rPh sb="6" eb="8">
      <t>ジギョウ</t>
    </rPh>
    <rPh sb="9" eb="11">
      <t>タテカ</t>
    </rPh>
    <phoneticPr fontId="2"/>
  </si>
  <si>
    <t>帰郷住宅改修事業（改修）</t>
    <rPh sb="0" eb="2">
      <t>キキョウ</t>
    </rPh>
    <rPh sb="2" eb="4">
      <t>ジュウタク</t>
    </rPh>
    <rPh sb="4" eb="6">
      <t>カイシュウ</t>
    </rPh>
    <rPh sb="6" eb="8">
      <t>ジギョウ</t>
    </rPh>
    <rPh sb="9" eb="11">
      <t>カイシュウ</t>
    </rPh>
    <phoneticPr fontId="2"/>
  </si>
  <si>
    <t>【土地購入費は除く】</t>
    <rPh sb="1" eb="3">
      <t>トチ</t>
    </rPh>
    <rPh sb="3" eb="6">
      <t>コウニュウヒ</t>
    </rPh>
    <rPh sb="7" eb="8">
      <t>ノゾ</t>
    </rPh>
    <phoneticPr fontId="2"/>
  </si>
  <si>
    <t>【除却費用を含む】</t>
    <rPh sb="1" eb="5">
      <t>ジョキ</t>
    </rPh>
    <rPh sb="6" eb="7">
      <t>フク</t>
    </rPh>
    <phoneticPr fontId="2"/>
  </si>
  <si>
    <t>生年月日</t>
    <rPh sb="0" eb="2">
      <t>セイネン</t>
    </rPh>
    <rPh sb="2" eb="4">
      <t>ガッピ</t>
    </rPh>
    <phoneticPr fontId="2"/>
  </si>
  <si>
    <t>申請日</t>
    <rPh sb="0" eb="2">
      <t>シンセイ</t>
    </rPh>
    <rPh sb="2" eb="3">
      <t>ビ</t>
    </rPh>
    <phoneticPr fontId="2"/>
  </si>
  <si>
    <t>年齢</t>
    <rPh sb="0" eb="2">
      <t>ネンレイ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</si>
</sst>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0"/>
      <color theme="1"/>
      <name val="ＭＳ 明朝"/>
      <family val="1"/>
    </font>
    <font>
      <sz val="10"/>
      <color theme="1"/>
      <name val="ＭＳ 明朝"/>
      <family val="1"/>
    </font>
    <font>
      <sz val="6"/>
      <color auto="1"/>
      <name val="ＭＳ 明朝"/>
      <family val="1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9"/>
      <color theme="1"/>
      <name val="ＭＳ 明朝"/>
      <family val="1"/>
    </font>
    <font>
      <b/>
      <sz val="12"/>
      <color theme="1"/>
      <name val="ＭＳ 明朝"/>
      <family val="1"/>
    </font>
    <font>
      <sz val="12"/>
      <color theme="1"/>
      <name val="ＭＳ 明朝"/>
      <family val="1"/>
    </font>
    <font>
      <b/>
      <sz val="16"/>
      <color theme="1"/>
      <name val="ＭＳ 明朝"/>
      <family val="1"/>
    </font>
    <font>
      <sz val="14"/>
      <color theme="1"/>
      <name val="ＭＳ 明朝"/>
      <family val="1"/>
    </font>
    <font>
      <b/>
      <sz val="10"/>
      <color theme="1"/>
      <name val="ＭＳ 明朝"/>
      <family val="1"/>
    </font>
    <font>
      <sz val="6"/>
      <color auto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Protection="1">
      <alignment vertical="center"/>
      <protection locked="0" hidden="1"/>
    </xf>
    <xf numFmtId="0" fontId="4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5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distributed" vertical="center" indent="4"/>
    </xf>
    <xf numFmtId="0" fontId="3" fillId="0" borderId="11" xfId="0" applyFont="1" applyBorder="1" applyAlignment="1">
      <alignment horizontal="distributed" vertical="center" indent="4"/>
    </xf>
    <xf numFmtId="0" fontId="3" fillId="0" borderId="10" xfId="0" applyFont="1" applyBorder="1" applyAlignment="1">
      <alignment horizontal="right" vertical="center"/>
    </xf>
    <xf numFmtId="0" fontId="3" fillId="0" borderId="12" xfId="0" applyFont="1" applyBorder="1" applyAlignment="1">
      <alignment horizontal="distributed" indent="4"/>
    </xf>
    <xf numFmtId="0" fontId="0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distributed" vertical="center" indent="4"/>
    </xf>
    <xf numFmtId="0" fontId="3" fillId="0" borderId="7" xfId="0" applyFont="1" applyBorder="1" applyAlignment="1">
      <alignment horizontal="distributed" vertical="center" indent="4"/>
    </xf>
    <xf numFmtId="0" fontId="3" fillId="0" borderId="8" xfId="0" applyFont="1" applyBorder="1" applyAlignment="1">
      <alignment horizontal="distributed" vertical="center" indent="4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right" vertical="center"/>
    </xf>
    <xf numFmtId="0" fontId="3" fillId="0" borderId="25" xfId="0" applyFont="1" applyBorder="1" applyAlignment="1">
      <alignment horizontal="distributed" vertical="center" indent="4"/>
    </xf>
    <xf numFmtId="0" fontId="3" fillId="0" borderId="26" xfId="0" applyFont="1" applyBorder="1" applyAlignment="1">
      <alignment horizontal="distributed" vertical="center" indent="4"/>
    </xf>
    <xf numFmtId="0" fontId="3" fillId="0" borderId="25" xfId="0" applyFont="1" applyBorder="1" applyAlignment="1">
      <alignment horizontal="right" vertical="center"/>
    </xf>
    <xf numFmtId="0" fontId="3" fillId="0" borderId="27" xfId="0" applyFont="1" applyBorder="1" applyAlignment="1">
      <alignment horizontal="distributed" indent="4"/>
    </xf>
    <xf numFmtId="0" fontId="0" fillId="0" borderId="23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textRotation="255"/>
    </xf>
    <xf numFmtId="0" fontId="3" fillId="2" borderId="29" xfId="0" applyFont="1" applyFill="1" applyBorder="1" applyAlignment="1">
      <alignment horizontal="center" vertical="center" textRotation="255"/>
    </xf>
    <xf numFmtId="0" fontId="3" fillId="2" borderId="30" xfId="0" applyFont="1" applyFill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3" fillId="0" borderId="34" xfId="0" applyFont="1" applyBorder="1" applyAlignment="1">
      <alignment horizontal="distributed" vertical="center" indent="4"/>
    </xf>
    <xf numFmtId="0" fontId="3" fillId="0" borderId="0" xfId="0" applyFont="1" applyAlignment="1">
      <alignment horizontal="distributed" vertical="center" indent="4"/>
    </xf>
    <xf numFmtId="0" fontId="3" fillId="0" borderId="1" xfId="0" applyFont="1" applyBorder="1" applyAlignment="1">
      <alignment horizontal="distributed" vertical="center" indent="4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right" vertical="center" shrinkToFit="1"/>
    </xf>
    <xf numFmtId="0" fontId="3" fillId="0" borderId="36" xfId="0" applyFont="1" applyBorder="1" applyAlignment="1">
      <alignment horizontal="right" vertical="center"/>
    </xf>
    <xf numFmtId="0" fontId="3" fillId="0" borderId="37" xfId="0" applyFont="1" applyBorder="1" applyAlignment="1">
      <alignment horizontal="distributed" vertical="center" indent="4"/>
    </xf>
    <xf numFmtId="0" fontId="3" fillId="0" borderId="38" xfId="0" applyFont="1" applyBorder="1" applyAlignment="1">
      <alignment horizontal="distributed" vertical="center" indent="4"/>
    </xf>
    <xf numFmtId="0" fontId="3" fillId="0" borderId="37" xfId="0" applyFont="1" applyBorder="1" applyAlignment="1">
      <alignment horizontal="right" vertical="center"/>
    </xf>
    <xf numFmtId="0" fontId="3" fillId="0" borderId="39" xfId="0" applyFont="1" applyBorder="1" applyAlignment="1">
      <alignment horizontal="distributed" indent="4"/>
    </xf>
    <xf numFmtId="0" fontId="3" fillId="3" borderId="40" xfId="0" applyFont="1" applyFill="1" applyBorder="1">
      <alignment vertical="center"/>
    </xf>
    <xf numFmtId="0" fontId="3" fillId="3" borderId="41" xfId="0" applyFont="1" applyFill="1" applyBorder="1">
      <alignment vertical="center"/>
    </xf>
    <xf numFmtId="0" fontId="3" fillId="3" borderId="42" xfId="0" applyFont="1" applyFill="1" applyBorder="1" applyAlignment="1"/>
    <xf numFmtId="0" fontId="0" fillId="0" borderId="41" xfId="0" applyFont="1" applyBorder="1" applyAlignment="1">
      <alignment horizontal="right" vertical="center" shrinkToFit="1"/>
    </xf>
    <xf numFmtId="0" fontId="3" fillId="0" borderId="40" xfId="0" applyFont="1" applyBorder="1">
      <alignment vertical="center"/>
    </xf>
    <xf numFmtId="0" fontId="3" fillId="0" borderId="42" xfId="0" applyFont="1" applyBorder="1" applyAlignment="1">
      <alignment wrapText="1"/>
    </xf>
    <xf numFmtId="0" fontId="3" fillId="0" borderId="41" xfId="0" applyFont="1" applyBorder="1" applyAlignment="1">
      <alignment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right" vertical="center" shrinkToFit="1"/>
    </xf>
    <xf numFmtId="0" fontId="3" fillId="0" borderId="42" xfId="0" applyFont="1" applyBorder="1" applyAlignment="1"/>
    <xf numFmtId="0" fontId="0" fillId="0" borderId="41" xfId="0" quotePrefix="1" applyFont="1" applyBorder="1" applyAlignment="1">
      <alignment horizontal="right" vertical="center"/>
    </xf>
    <xf numFmtId="0" fontId="0" fillId="3" borderId="45" xfId="0" applyFont="1" applyFill="1" applyBorder="1">
      <alignment vertical="center"/>
    </xf>
    <xf numFmtId="0" fontId="0" fillId="3" borderId="40" xfId="0" applyFont="1" applyFill="1" applyBorder="1" applyAlignment="1">
      <alignment vertical="center" wrapText="1"/>
    </xf>
    <xf numFmtId="0" fontId="0" fillId="3" borderId="41" xfId="0" applyFont="1" applyFill="1" applyBorder="1" applyAlignment="1">
      <alignment vertical="center" wrapText="1"/>
    </xf>
    <xf numFmtId="0" fontId="0" fillId="3" borderId="42" xfId="0" applyFont="1" applyFill="1" applyBorder="1" applyAlignment="1"/>
    <xf numFmtId="0" fontId="0" fillId="0" borderId="40" xfId="0" quotePrefix="1" applyFont="1" applyBorder="1">
      <alignment vertical="center"/>
    </xf>
    <xf numFmtId="0" fontId="3" fillId="0" borderId="46" xfId="0" applyFont="1" applyBorder="1" applyAlignment="1"/>
    <xf numFmtId="0" fontId="0" fillId="0" borderId="47" xfId="0" quotePrefix="1" applyFont="1" applyBorder="1" applyAlignment="1">
      <alignment horizontal="right" vertical="center"/>
    </xf>
    <xf numFmtId="0" fontId="7" fillId="2" borderId="41" xfId="0" applyFont="1" applyFill="1" applyBorder="1" applyAlignment="1" applyProtection="1">
      <alignment horizontal="right" vertical="center"/>
      <protection locked="0"/>
    </xf>
    <xf numFmtId="0" fontId="3" fillId="2" borderId="42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0" fillId="0" borderId="41" xfId="0" applyFont="1" applyBorder="1">
      <alignment vertical="center"/>
    </xf>
    <xf numFmtId="0" fontId="3" fillId="0" borderId="27" xfId="0" applyFont="1" applyBorder="1" applyAlignment="1">
      <alignment horizontal="center"/>
    </xf>
    <xf numFmtId="0" fontId="5" fillId="0" borderId="48" xfId="0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right" vertical="center" shrinkToFit="1"/>
    </xf>
    <xf numFmtId="0" fontId="0" fillId="0" borderId="48" xfId="0" applyFont="1" applyBorder="1" applyAlignment="1">
      <alignment horizontal="center" vertical="center"/>
    </xf>
    <xf numFmtId="0" fontId="0" fillId="3" borderId="50" xfId="0" applyFont="1" applyFill="1" applyBorder="1">
      <alignment vertical="center"/>
    </xf>
    <xf numFmtId="0" fontId="0" fillId="3" borderId="51" xfId="0" applyFont="1" applyFill="1" applyBorder="1" applyAlignment="1">
      <alignment vertical="center" wrapText="1"/>
    </xf>
    <xf numFmtId="0" fontId="0" fillId="3" borderId="47" xfId="0" applyFont="1" applyFill="1" applyBorder="1" applyAlignment="1">
      <alignment vertical="center" wrapText="1"/>
    </xf>
    <xf numFmtId="0" fontId="0" fillId="3" borderId="46" xfId="0" applyFont="1" applyFill="1" applyBorder="1" applyAlignment="1"/>
    <xf numFmtId="0" fontId="0" fillId="0" borderId="47" xfId="0" applyFont="1" applyBorder="1">
      <alignment vertical="center"/>
    </xf>
    <xf numFmtId="0" fontId="0" fillId="0" borderId="51" xfId="0" quotePrefix="1" applyFont="1" applyBorder="1">
      <alignment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3" xfId="0" applyFont="1" applyBorder="1">
      <alignment vertical="center"/>
    </xf>
    <xf numFmtId="0" fontId="3" fillId="0" borderId="54" xfId="0" applyFont="1" applyBorder="1">
      <alignment vertical="center"/>
    </xf>
    <xf numFmtId="0" fontId="3" fillId="0" borderId="55" xfId="0" applyFont="1" applyBorder="1">
      <alignment vertical="center"/>
    </xf>
    <xf numFmtId="0" fontId="3" fillId="0" borderId="56" xfId="0" applyFont="1" applyBorder="1">
      <alignment vertical="center"/>
    </xf>
    <xf numFmtId="0" fontId="3" fillId="0" borderId="57" xfId="0" applyFont="1" applyBorder="1">
      <alignment vertical="center"/>
    </xf>
    <xf numFmtId="0" fontId="3" fillId="0" borderId="58" xfId="0" applyFont="1" applyBorder="1">
      <alignment vertical="center"/>
    </xf>
    <xf numFmtId="0" fontId="3" fillId="0" borderId="5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9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61" xfId="0" applyFont="1" applyBorder="1">
      <alignment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3" fillId="0" borderId="66" xfId="0" applyFont="1" applyBorder="1">
      <alignment vertical="center"/>
    </xf>
    <xf numFmtId="0" fontId="6" fillId="0" borderId="67" xfId="0" applyFont="1" applyBorder="1" applyAlignment="1">
      <alignment horizontal="center"/>
    </xf>
    <xf numFmtId="0" fontId="3" fillId="0" borderId="68" xfId="0" applyFont="1" applyBorder="1" applyAlignment="1">
      <alignment horizontal="center" vertical="center"/>
    </xf>
    <xf numFmtId="0" fontId="3" fillId="0" borderId="67" xfId="0" applyFont="1" applyBorder="1" applyAlignment="1">
      <alignment horizontal="distributed" vertical="center" indent="4"/>
    </xf>
    <xf numFmtId="0" fontId="3" fillId="0" borderId="69" xfId="0" applyFont="1" applyBorder="1" applyAlignment="1">
      <alignment horizontal="distributed" vertical="center" indent="4"/>
    </xf>
    <xf numFmtId="0" fontId="3" fillId="0" borderId="70" xfId="0" applyFont="1" applyBorder="1" applyAlignment="1">
      <alignment horizontal="distributed" vertical="center" indent="4"/>
    </xf>
    <xf numFmtId="0" fontId="8" fillId="2" borderId="15" xfId="0" applyFont="1" applyFill="1" applyBorder="1" applyAlignment="1" applyProtection="1">
      <alignment horizontal="center" vertical="center" shrinkToFit="1"/>
      <protection hidden="1"/>
    </xf>
    <xf numFmtId="38" fontId="7" fillId="0" borderId="9" xfId="1" applyFont="1" applyBorder="1" applyProtection="1">
      <alignment vertical="center"/>
      <protection hidden="1"/>
    </xf>
    <xf numFmtId="38" fontId="7" fillId="2" borderId="6" xfId="1" applyFont="1" applyFill="1" applyBorder="1" applyAlignment="1" applyProtection="1">
      <protection locked="0"/>
    </xf>
    <xf numFmtId="38" fontId="1" fillId="2" borderId="71" xfId="1" applyFont="1" applyFill="1" applyBorder="1" applyAlignment="1" applyProtection="1">
      <alignment horizontal="right" vertical="center"/>
      <protection locked="0"/>
    </xf>
    <xf numFmtId="38" fontId="7" fillId="2" borderId="6" xfId="1" applyFont="1" applyFill="1" applyBorder="1" applyProtection="1">
      <alignment vertical="center"/>
      <protection locked="0"/>
    </xf>
    <xf numFmtId="38" fontId="7" fillId="2" borderId="8" xfId="1" applyFont="1" applyFill="1" applyBorder="1" applyProtection="1">
      <alignment vertical="center"/>
      <protection locked="0"/>
    </xf>
    <xf numFmtId="38" fontId="7" fillId="2" borderId="16" xfId="1" applyFont="1" applyFill="1" applyBorder="1" applyProtection="1">
      <alignment vertical="center"/>
      <protection locked="0"/>
    </xf>
    <xf numFmtId="38" fontId="7" fillId="2" borderId="9" xfId="1" applyFont="1" applyFill="1" applyBorder="1" applyAlignment="1" applyProtection="1">
      <protection locked="0"/>
    </xf>
    <xf numFmtId="38" fontId="1" fillId="2" borderId="8" xfId="1" applyFont="1" applyFill="1" applyBorder="1" applyAlignment="1" applyProtection="1">
      <alignment horizontal="right" vertical="center"/>
      <protection locked="0"/>
    </xf>
    <xf numFmtId="38" fontId="7" fillId="0" borderId="72" xfId="1" applyFont="1" applyBorder="1" applyProtection="1">
      <alignment vertical="center"/>
      <protection hidden="1"/>
    </xf>
    <xf numFmtId="12" fontId="7" fillId="0" borderId="11" xfId="0" quotePrefix="1" applyNumberFormat="1" applyFont="1" applyBorder="1" applyAlignment="1" applyProtection="1">
      <alignment horizontal="center" vertical="center"/>
      <protection hidden="1"/>
    </xf>
    <xf numFmtId="38" fontId="7" fillId="0" borderId="73" xfId="1" applyFont="1" applyBorder="1" applyProtection="1">
      <alignment vertical="center"/>
      <protection hidden="1"/>
    </xf>
    <xf numFmtId="38" fontId="7" fillId="0" borderId="74" xfId="1" applyFont="1" applyBorder="1" applyProtection="1">
      <alignment vertical="center"/>
      <protection hidden="1"/>
    </xf>
    <xf numFmtId="38" fontId="7" fillId="0" borderId="13" xfId="1" applyFont="1" applyBorder="1" applyProtection="1">
      <alignment vertical="center"/>
      <protection hidden="1"/>
    </xf>
    <xf numFmtId="38" fontId="7" fillId="0" borderId="75" xfId="1" applyFont="1" applyBorder="1" applyProtection="1">
      <alignment vertical="center"/>
      <protection hidden="1"/>
    </xf>
    <xf numFmtId="38" fontId="7" fillId="0" borderId="76" xfId="1" applyFont="1" applyBorder="1" applyProtection="1">
      <alignment vertical="center"/>
      <protection hidden="1"/>
    </xf>
    <xf numFmtId="38" fontId="7" fillId="0" borderId="77" xfId="1" applyFont="1" applyBorder="1" applyProtection="1">
      <alignment vertical="center"/>
      <protection hidden="1"/>
    </xf>
    <xf numFmtId="38" fontId="7" fillId="0" borderId="78" xfId="1" applyFont="1" applyBorder="1" applyProtection="1">
      <alignment vertical="center"/>
      <protection hidden="1"/>
    </xf>
    <xf numFmtId="38" fontId="7" fillId="0" borderId="79" xfId="1" applyFont="1" applyBorder="1" applyProtection="1">
      <alignment vertical="center"/>
      <protection hidden="1"/>
    </xf>
    <xf numFmtId="38" fontId="7" fillId="0" borderId="15" xfId="1" applyFont="1" applyBorder="1" applyProtection="1">
      <alignment vertical="center"/>
      <protection hidden="1"/>
    </xf>
    <xf numFmtId="38" fontId="9" fillId="0" borderId="19" xfId="1" applyFont="1" applyBorder="1" applyAlignment="1" applyProtection="1">
      <alignment horizontal="right" vertical="center"/>
      <protection hidden="1"/>
    </xf>
    <xf numFmtId="38" fontId="9" fillId="0" borderId="80" xfId="1" applyFont="1" applyBorder="1" applyAlignment="1" applyProtection="1">
      <alignment horizontal="right" vertical="center"/>
      <protection hidden="1"/>
    </xf>
    <xf numFmtId="38" fontId="1" fillId="0" borderId="19" xfId="1" applyFont="1" applyBorder="1" applyAlignment="1">
      <alignment vertical="center" wrapText="1"/>
    </xf>
    <xf numFmtId="38" fontId="1" fillId="0" borderId="7" xfId="1" applyFont="1" applyBorder="1" applyAlignment="1">
      <alignment vertical="center" wrapText="1"/>
    </xf>
    <xf numFmtId="38" fontId="1" fillId="0" borderId="8" xfId="1" applyFont="1" applyBorder="1" applyAlignment="1">
      <alignment vertical="center" wrapText="1"/>
    </xf>
    <xf numFmtId="0" fontId="8" fillId="2" borderId="44" xfId="0" applyFont="1" applyFill="1" applyBorder="1" applyAlignment="1" applyProtection="1">
      <alignment horizontal="center" vertical="center" shrinkToFit="1"/>
      <protection hidden="1"/>
    </xf>
    <xf numFmtId="38" fontId="7" fillId="0" borderId="36" xfId="1" applyFont="1" applyBorder="1" applyProtection="1">
      <alignment vertical="center"/>
      <protection hidden="1"/>
    </xf>
    <xf numFmtId="38" fontId="7" fillId="2" borderId="22" xfId="1" applyFont="1" applyFill="1" applyBorder="1" applyAlignment="1" applyProtection="1">
      <protection locked="0"/>
    </xf>
    <xf numFmtId="38" fontId="3" fillId="2" borderId="1" xfId="1" applyFont="1" applyFill="1" applyBorder="1" applyAlignment="1" applyProtection="1">
      <alignment vertical="center"/>
      <protection locked="0"/>
    </xf>
    <xf numFmtId="38" fontId="7" fillId="2" borderId="22" xfId="1" applyFont="1" applyFill="1" applyBorder="1" applyProtection="1">
      <alignment vertical="center"/>
      <protection locked="0"/>
    </xf>
    <xf numFmtId="38" fontId="7" fillId="2" borderId="1" xfId="1" applyFont="1" applyFill="1" applyBorder="1" applyProtection="1">
      <alignment vertical="center"/>
      <protection locked="0"/>
    </xf>
    <xf numFmtId="38" fontId="7" fillId="2" borderId="33" xfId="1" applyFont="1" applyFill="1" applyBorder="1" applyProtection="1">
      <alignment vertical="center"/>
      <protection locked="0"/>
    </xf>
    <xf numFmtId="38" fontId="7" fillId="2" borderId="36" xfId="1" applyFont="1" applyFill="1" applyBorder="1" applyAlignment="1" applyProtection="1">
      <protection locked="0"/>
    </xf>
    <xf numFmtId="38" fontId="7" fillId="0" borderId="37" xfId="1" applyFont="1" applyBorder="1" applyProtection="1">
      <alignment vertical="center"/>
      <protection hidden="1"/>
    </xf>
    <xf numFmtId="0" fontId="7" fillId="0" borderId="38" xfId="0" applyFont="1" applyBorder="1" applyAlignment="1" applyProtection="1">
      <alignment horizontal="center" vertical="center"/>
      <protection hidden="1"/>
    </xf>
    <xf numFmtId="38" fontId="7" fillId="0" borderId="81" xfId="1" applyFont="1" applyBorder="1" applyProtection="1">
      <alignment vertical="center"/>
      <protection hidden="1"/>
    </xf>
    <xf numFmtId="38" fontId="7" fillId="0" borderId="82" xfId="1" applyFont="1" applyBorder="1" applyProtection="1">
      <alignment vertical="center"/>
      <protection hidden="1"/>
    </xf>
    <xf numFmtId="38" fontId="7" fillId="0" borderId="83" xfId="1" applyFont="1" applyBorder="1" applyProtection="1">
      <alignment vertical="center"/>
      <protection hidden="1"/>
    </xf>
    <xf numFmtId="38" fontId="7" fillId="0" borderId="84" xfId="1" applyFont="1" applyBorder="1" applyProtection="1">
      <alignment vertical="center"/>
      <protection hidden="1"/>
    </xf>
    <xf numFmtId="38" fontId="7" fillId="0" borderId="40" xfId="1" applyFont="1" applyBorder="1" applyProtection="1">
      <alignment vertical="center"/>
      <protection hidden="1"/>
    </xf>
    <xf numFmtId="38" fontId="7" fillId="0" borderId="42" xfId="1" applyFont="1" applyBorder="1" applyProtection="1">
      <alignment vertical="center"/>
      <protection hidden="1"/>
    </xf>
    <xf numFmtId="38" fontId="7" fillId="0" borderId="41" xfId="1" applyFont="1" applyBorder="1" applyProtection="1">
      <alignment vertical="center"/>
      <protection hidden="1"/>
    </xf>
    <xf numFmtId="38" fontId="7" fillId="0" borderId="85" xfId="1" applyFont="1" applyBorder="1" applyProtection="1">
      <alignment vertical="center"/>
      <protection hidden="1"/>
    </xf>
    <xf numFmtId="38" fontId="7" fillId="0" borderId="44" xfId="1" applyFont="1" applyBorder="1" applyProtection="1">
      <alignment vertical="center"/>
      <protection hidden="1"/>
    </xf>
    <xf numFmtId="38" fontId="9" fillId="0" borderId="34" xfId="1" applyFont="1" applyBorder="1" applyAlignment="1" applyProtection="1">
      <alignment horizontal="right" vertical="center"/>
      <protection hidden="1"/>
    </xf>
    <xf numFmtId="38" fontId="9" fillId="0" borderId="35" xfId="1" applyFont="1" applyBorder="1" applyAlignment="1" applyProtection="1">
      <alignment horizontal="right" vertical="center"/>
      <protection hidden="1"/>
    </xf>
    <xf numFmtId="38" fontId="1" fillId="0" borderId="34" xfId="1" applyFont="1" applyBorder="1" applyAlignment="1">
      <alignment vertical="center" wrapText="1"/>
    </xf>
    <xf numFmtId="38" fontId="1" fillId="0" borderId="0" xfId="1" applyFont="1" applyBorder="1" applyAlignment="1">
      <alignment vertical="center" wrapText="1"/>
    </xf>
    <xf numFmtId="38" fontId="1" fillId="0" borderId="1" xfId="1" applyFont="1" applyBorder="1" applyAlignment="1">
      <alignment vertical="center" wrapText="1"/>
    </xf>
    <xf numFmtId="38" fontId="7" fillId="0" borderId="59" xfId="1" applyFont="1" applyBorder="1" applyProtection="1">
      <alignment vertical="center"/>
      <protection hidden="1"/>
    </xf>
    <xf numFmtId="38" fontId="7" fillId="2" borderId="59" xfId="1" applyFont="1" applyFill="1" applyBorder="1" applyAlignment="1" applyProtection="1">
      <protection locked="0"/>
    </xf>
    <xf numFmtId="38" fontId="7" fillId="0" borderId="60" xfId="1" applyFont="1" applyBorder="1" applyProtection="1">
      <alignment vertical="center"/>
      <protection hidden="1"/>
    </xf>
    <xf numFmtId="38" fontId="7" fillId="0" borderId="62" xfId="1" applyFont="1" applyBorder="1" applyProtection="1">
      <alignment vertical="center"/>
      <protection hidden="1"/>
    </xf>
    <xf numFmtId="38" fontId="7" fillId="0" borderId="63" xfId="1" applyFont="1" applyBorder="1" applyProtection="1">
      <alignment vertical="center"/>
      <protection hidden="1"/>
    </xf>
    <xf numFmtId="38" fontId="7" fillId="0" borderId="28" xfId="1" applyFont="1" applyBorder="1" applyProtection="1">
      <alignment vertical="center"/>
      <protection hidden="1"/>
    </xf>
    <xf numFmtId="38" fontId="7" fillId="0" borderId="29" xfId="1" applyFont="1" applyBorder="1" applyProtection="1">
      <alignment vertical="center"/>
      <protection hidden="1"/>
    </xf>
    <xf numFmtId="38" fontId="7" fillId="0" borderId="31" xfId="1" applyFont="1" applyBorder="1" applyProtection="1">
      <alignment vertical="center"/>
      <protection hidden="1"/>
    </xf>
    <xf numFmtId="38" fontId="7" fillId="0" borderId="66" xfId="1" applyFont="1" applyBorder="1" applyProtection="1">
      <alignment vertical="center"/>
      <protection hidden="1"/>
    </xf>
    <xf numFmtId="38" fontId="3" fillId="2" borderId="34" xfId="1" applyFont="1" applyFill="1" applyBorder="1">
      <alignment vertical="center"/>
    </xf>
    <xf numFmtId="38" fontId="3" fillId="2" borderId="0" xfId="1" applyFont="1" applyFill="1" applyBorder="1">
      <alignment vertical="center"/>
    </xf>
    <xf numFmtId="38" fontId="3" fillId="2" borderId="1" xfId="1" applyFont="1" applyFill="1" applyBorder="1">
      <alignment vertical="center"/>
    </xf>
    <xf numFmtId="0" fontId="8" fillId="2" borderId="66" xfId="0" applyFont="1" applyFill="1" applyBorder="1" applyAlignment="1" applyProtection="1">
      <alignment horizontal="center" vertical="center" shrinkToFit="1"/>
      <protection hidden="1"/>
    </xf>
    <xf numFmtId="0" fontId="0" fillId="0" borderId="21" xfId="0" applyFont="1" applyBorder="1" applyProtection="1">
      <alignment vertical="center"/>
      <protection hidden="1"/>
    </xf>
    <xf numFmtId="0" fontId="0" fillId="0" borderId="22" xfId="0" applyFont="1" applyBorder="1" applyAlignment="1" applyProtection="1">
      <protection hidden="1"/>
    </xf>
    <xf numFmtId="0" fontId="0" fillId="0" borderId="23" xfId="0" applyFont="1" applyBorder="1" applyProtection="1">
      <alignment vertical="center"/>
      <protection hidden="1"/>
    </xf>
    <xf numFmtId="0" fontId="0" fillId="0" borderId="22" xfId="0" applyFont="1" applyBorder="1" applyProtection="1">
      <alignment vertical="center"/>
      <protection hidden="1"/>
    </xf>
    <xf numFmtId="0" fontId="0" fillId="0" borderId="1" xfId="0" applyFont="1" applyBorder="1" applyProtection="1">
      <alignment vertical="center"/>
      <protection hidden="1"/>
    </xf>
    <xf numFmtId="0" fontId="0" fillId="0" borderId="33" xfId="0" applyFont="1" applyBorder="1" applyProtection="1">
      <alignment vertical="center"/>
      <protection hidden="1"/>
    </xf>
    <xf numFmtId="0" fontId="0" fillId="0" borderId="33" xfId="0" applyFont="1" applyBorder="1" applyAlignment="1" applyProtection="1">
      <protection hidden="1"/>
    </xf>
    <xf numFmtId="0" fontId="0" fillId="0" borderId="86" xfId="0" applyFont="1" applyBorder="1" applyProtection="1">
      <alignment vertical="center"/>
      <protection hidden="1"/>
    </xf>
    <xf numFmtId="0" fontId="7" fillId="0" borderId="61" xfId="0" applyFont="1" applyBorder="1" applyAlignment="1" applyProtection="1">
      <alignment horizontal="center" vertical="center"/>
      <protection hidden="1"/>
    </xf>
    <xf numFmtId="0" fontId="0" fillId="0" borderId="40" xfId="0" applyFont="1" applyBorder="1" applyProtection="1">
      <alignment vertical="center"/>
      <protection hidden="1"/>
    </xf>
    <xf numFmtId="0" fontId="0" fillId="0" borderId="41" xfId="0" applyFont="1" applyBorder="1" applyProtection="1">
      <alignment vertical="center"/>
      <protection hidden="1"/>
    </xf>
    <xf numFmtId="0" fontId="0" fillId="0" borderId="42" xfId="0" applyFont="1" applyBorder="1" applyProtection="1">
      <alignment vertical="center"/>
      <protection hidden="1"/>
    </xf>
    <xf numFmtId="0" fontId="0" fillId="0" borderId="43" xfId="0" applyFont="1" applyBorder="1" applyProtection="1">
      <alignment vertical="center"/>
      <protection hidden="1"/>
    </xf>
    <xf numFmtId="0" fontId="0" fillId="0" borderId="20" xfId="0" applyFont="1" applyBorder="1" applyProtection="1">
      <alignment vertical="center"/>
      <protection hidden="1"/>
    </xf>
    <xf numFmtId="0" fontId="10" fillId="0" borderId="34" xfId="0" applyFont="1" applyBorder="1" applyProtection="1">
      <alignment vertical="center"/>
      <protection hidden="1"/>
    </xf>
    <xf numFmtId="0" fontId="10" fillId="0" borderId="35" xfId="0" applyFont="1" applyBorder="1" applyProtection="1">
      <alignment vertical="center"/>
      <protection hidden="1"/>
    </xf>
    <xf numFmtId="0" fontId="0" fillId="0" borderId="22" xfId="0" applyFont="1" applyBorder="1" applyAlignment="1" applyProtection="1">
      <alignment vertical="center" wrapText="1"/>
      <protection hidden="1"/>
    </xf>
    <xf numFmtId="0" fontId="0" fillId="0" borderId="23" xfId="0" applyFont="1" applyBorder="1" applyAlignment="1" applyProtection="1">
      <alignment vertical="center" wrapText="1"/>
      <protection hidden="1"/>
    </xf>
    <xf numFmtId="0" fontId="0" fillId="0" borderId="42" xfId="0" applyFont="1" applyBorder="1" applyAlignment="1" applyProtection="1">
      <alignment horizontal="center" vertical="center"/>
      <protection hidden="1"/>
    </xf>
    <xf numFmtId="0" fontId="0" fillId="0" borderId="41" xfId="0" applyFont="1" applyBorder="1" applyAlignment="1" applyProtection="1">
      <alignment horizontal="center" vertical="center"/>
      <protection hidden="1"/>
    </xf>
    <xf numFmtId="0" fontId="0" fillId="0" borderId="40" xfId="0" applyFont="1" applyBorder="1" applyAlignment="1" applyProtection="1">
      <alignment vertical="center" wrapText="1"/>
      <protection hidden="1"/>
    </xf>
    <xf numFmtId="0" fontId="0" fillId="0" borderId="42" xfId="0" applyFont="1" applyBorder="1" applyAlignment="1" applyProtection="1">
      <alignment vertical="center" wrapText="1"/>
      <protection hidden="1"/>
    </xf>
    <xf numFmtId="0" fontId="0" fillId="0" borderId="41" xfId="0" applyFont="1" applyBorder="1" applyAlignment="1" applyProtection="1">
      <alignment vertical="center" wrapText="1"/>
      <protection hidden="1"/>
    </xf>
    <xf numFmtId="0" fontId="0" fillId="0" borderId="43" xfId="0" applyFont="1" applyBorder="1" applyAlignment="1" applyProtection="1">
      <alignment vertical="center" wrapText="1"/>
      <protection hidden="1"/>
    </xf>
    <xf numFmtId="0" fontId="8" fillId="2" borderId="87" xfId="0" applyFont="1" applyFill="1" applyBorder="1" applyAlignment="1" applyProtection="1">
      <alignment horizontal="center" vertical="center" shrinkToFit="1"/>
      <protection hidden="1"/>
    </xf>
    <xf numFmtId="0" fontId="0" fillId="0" borderId="88" xfId="0" applyFont="1" applyBorder="1" applyProtection="1">
      <alignment vertical="center"/>
      <protection hidden="1"/>
    </xf>
    <xf numFmtId="0" fontId="0" fillId="0" borderId="89" xfId="0" applyFont="1" applyBorder="1" applyAlignment="1" applyProtection="1">
      <protection hidden="1"/>
    </xf>
    <xf numFmtId="0" fontId="0" fillId="0" borderId="90" xfId="0" applyFont="1" applyBorder="1" applyProtection="1">
      <alignment vertical="center"/>
      <protection hidden="1"/>
    </xf>
    <xf numFmtId="0" fontId="0" fillId="0" borderId="91" xfId="0" applyFont="1" applyBorder="1" applyProtection="1">
      <alignment vertical="center"/>
      <protection hidden="1"/>
    </xf>
    <xf numFmtId="0" fontId="0" fillId="0" borderId="70" xfId="0" applyFont="1" applyBorder="1" applyProtection="1">
      <alignment vertical="center"/>
      <protection hidden="1"/>
    </xf>
    <xf numFmtId="0" fontId="0" fillId="0" borderId="54" xfId="0" applyFont="1" applyBorder="1" applyProtection="1">
      <alignment vertical="center"/>
      <protection hidden="1"/>
    </xf>
    <xf numFmtId="0" fontId="0" fillId="0" borderId="54" xfId="0" applyFont="1" applyBorder="1" applyAlignment="1" applyProtection="1">
      <protection hidden="1"/>
    </xf>
    <xf numFmtId="0" fontId="0" fillId="0" borderId="92" xfId="0" applyFont="1" applyBorder="1" applyProtection="1">
      <alignment vertical="center"/>
      <protection hidden="1"/>
    </xf>
    <xf numFmtId="0" fontId="7" fillId="0" borderId="93" xfId="0" applyFont="1" applyBorder="1" applyAlignment="1" applyProtection="1">
      <alignment horizontal="center" vertical="center"/>
      <protection hidden="1"/>
    </xf>
    <xf numFmtId="0" fontId="0" fillId="0" borderId="89" xfId="0" applyFont="1" applyBorder="1" applyAlignment="1" applyProtection="1">
      <alignment vertical="center" wrapText="1"/>
      <protection hidden="1"/>
    </xf>
    <xf numFmtId="0" fontId="0" fillId="0" borderId="90" xfId="0" applyFont="1" applyBorder="1" applyAlignment="1" applyProtection="1">
      <alignment vertical="center" wrapText="1"/>
      <protection hidden="1"/>
    </xf>
    <xf numFmtId="0" fontId="0" fillId="0" borderId="94" xfId="0" applyFont="1" applyBorder="1" applyProtection="1">
      <alignment vertical="center"/>
      <protection hidden="1"/>
    </xf>
    <xf numFmtId="0" fontId="0" fillId="0" borderId="95" xfId="0" applyFont="1" applyBorder="1" applyProtection="1">
      <alignment vertical="center"/>
      <protection hidden="1"/>
    </xf>
    <xf numFmtId="0" fontId="0" fillId="0" borderId="96" xfId="0" applyFont="1" applyBorder="1" applyAlignment="1" applyProtection="1">
      <alignment horizontal="center" vertical="center"/>
      <protection hidden="1"/>
    </xf>
    <xf numFmtId="0" fontId="0" fillId="0" borderId="95" xfId="0" applyFont="1" applyBorder="1" applyAlignment="1" applyProtection="1">
      <alignment horizontal="center" vertical="center"/>
      <protection hidden="1"/>
    </xf>
    <xf numFmtId="0" fontId="0" fillId="0" borderId="94" xfId="0" applyFont="1" applyBorder="1" applyAlignment="1" applyProtection="1">
      <alignment vertical="center" wrapText="1"/>
      <protection hidden="1"/>
    </xf>
    <xf numFmtId="0" fontId="0" fillId="0" borderId="96" xfId="0" applyFont="1" applyBorder="1" applyAlignment="1" applyProtection="1">
      <alignment vertical="center" wrapText="1"/>
      <protection hidden="1"/>
    </xf>
    <xf numFmtId="0" fontId="0" fillId="0" borderId="95" xfId="0" applyFont="1" applyBorder="1" applyAlignment="1" applyProtection="1">
      <alignment vertical="center" wrapText="1"/>
      <protection hidden="1"/>
    </xf>
    <xf numFmtId="0" fontId="0" fillId="0" borderId="97" xfId="0" applyFont="1" applyBorder="1" applyAlignment="1" applyProtection="1">
      <alignment vertical="center" wrapText="1"/>
      <protection hidden="1"/>
    </xf>
    <xf numFmtId="0" fontId="0" fillId="0" borderId="53" xfId="0" applyFont="1" applyBorder="1" applyProtection="1">
      <alignment vertical="center"/>
      <protection hidden="1"/>
    </xf>
    <xf numFmtId="0" fontId="10" fillId="0" borderId="98" xfId="0" applyFont="1" applyBorder="1" applyProtection="1">
      <alignment vertical="center"/>
      <protection hidden="1"/>
    </xf>
    <xf numFmtId="0" fontId="10" fillId="0" borderId="99" xfId="0" applyFont="1" applyBorder="1" applyProtection="1">
      <alignment vertical="center"/>
      <protection hidden="1"/>
    </xf>
    <xf numFmtId="38" fontId="5" fillId="0" borderId="67" xfId="1" applyFont="1" applyBorder="1">
      <alignment vertical="center"/>
    </xf>
    <xf numFmtId="38" fontId="5" fillId="0" borderId="69" xfId="1" applyFont="1" applyBorder="1">
      <alignment vertical="center"/>
    </xf>
    <xf numFmtId="38" fontId="5" fillId="0" borderId="70" xfId="1" applyFont="1" applyBorder="1">
      <alignment vertical="center"/>
    </xf>
    <xf numFmtId="0" fontId="9" fillId="0" borderId="0" xfId="0" applyFont="1">
      <alignment vertical="center"/>
    </xf>
    <xf numFmtId="0" fontId="0" fillId="0" borderId="0" xfId="0" applyFont="1" applyProtection="1">
      <alignment vertical="center"/>
      <protection hidden="1"/>
    </xf>
    <xf numFmtId="12" fontId="0" fillId="0" borderId="0" xfId="0" applyNumberFormat="1" applyFont="1" applyProtection="1">
      <alignment vertical="center"/>
      <protection hidden="1"/>
    </xf>
    <xf numFmtId="57" fontId="0" fillId="0" borderId="0" xfId="0" applyNumberFormat="1" applyFont="1" applyAlignment="1">
      <alignment horizontal="right" vertical="center" indent="1"/>
    </xf>
    <xf numFmtId="38" fontId="0" fillId="0" borderId="0" xfId="1" applyFont="1" applyAlignment="1">
      <alignment horizontal="right" vertical="center" indent="1"/>
    </xf>
  </cellXfs>
  <cellStyles count="2">
    <cellStyle name="桁区切り_【R08.04.01現在】すまいるチェックフロー・算定シート" xfId="1"/>
    <cellStyle name="標準" xfId="0" builtinId="0"/>
  </cellStyles>
  <dxfs count="1">
    <dxf>
      <font>
        <b/>
        <i/>
        <color rgb="FFFF0000"/>
      </font>
      <fill>
        <patternFill patternType="solid">
          <bgColor theme="7" tint="0.4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Drop" dx="22" fmlaLink="$AF$2" fmlaRange="$AH$44:$AH$53" noThreeD="1" sel="1" val="0"/>
</file>

<file path=xl/ctrlProps/ctrlProp10.xml><?xml version="1.0" encoding="utf-8"?>
<formControlPr xmlns="http://schemas.microsoft.com/office/spreadsheetml/2009/9/main" objectType="CheckBox" fmlaLink="$A$21" lockText="1" noThreeD="1"/>
</file>

<file path=xl/ctrlProps/ctrlProp11.xml><?xml version="1.0" encoding="utf-8"?>
<formControlPr xmlns="http://schemas.microsoft.com/office/spreadsheetml/2009/9/main" objectType="CheckBox" fmlaLink="$A$22" lockText="1" noThreeD="1"/>
</file>

<file path=xl/ctrlProps/ctrlProp2.xml><?xml version="1.0" encoding="utf-8"?>
<formControlPr xmlns="http://schemas.microsoft.com/office/spreadsheetml/2009/9/main" objectType="CheckBox" fmlaLink="$A$20" lockText="1" noThreeD="1"/>
</file>

<file path=xl/ctrlProps/ctrlProp3.xml><?xml version="1.0" encoding="utf-8"?>
<formControlPr xmlns="http://schemas.microsoft.com/office/spreadsheetml/2009/9/main" objectType="CheckBox" fmlaLink="$A$23" lockText="1" noThreeD="1"/>
</file>

<file path=xl/ctrlProps/ctrlProp4.xml><?xml version="1.0" encoding="utf-8"?>
<formControlPr xmlns="http://schemas.microsoft.com/office/spreadsheetml/2009/9/main" objectType="CheckBox" fmlaLink="$A$25" lockText="1" noThreeD="1"/>
</file>

<file path=xl/ctrlProps/ctrlProp5.xml><?xml version="1.0" encoding="utf-8"?>
<formControlPr xmlns="http://schemas.microsoft.com/office/spreadsheetml/2009/9/main" objectType="CheckBox" fmlaLink="$A$26" lockText="1" noThreeD="1"/>
</file>

<file path=xl/ctrlProps/ctrlProp6.xml><?xml version="1.0" encoding="utf-8"?>
<formControlPr xmlns="http://schemas.microsoft.com/office/spreadsheetml/2009/9/main" objectType="CheckBox" fmlaLink="$A$27" lockText="1" noThreeD="1"/>
</file>

<file path=xl/ctrlProps/ctrlProp7.xml><?xml version="1.0" encoding="utf-8"?>
<formControlPr xmlns="http://schemas.microsoft.com/office/spreadsheetml/2009/9/main" objectType="Radio" checked="Checked" firstButton="1" fmlaLink="$A$29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CheckBox" fmlaLink="$AH$1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9525</xdr:colOff>
          <xdr:row>1</xdr:row>
          <xdr:rowOff>0</xdr:rowOff>
        </xdr:from>
        <xdr:to xmlns:xdr="http://schemas.openxmlformats.org/drawingml/2006/spreadsheetDrawing">
          <xdr:col>30</xdr:col>
          <xdr:colOff>190500</xdr:colOff>
          <xdr:row>2</xdr:row>
          <xdr:rowOff>0</xdr:rowOff>
        </xdr:to>
        <xdr:sp textlink="">
          <xdr:nvSpPr>
            <xdr:cNvPr id="1025" name="ドロップ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 noTextEdit="1"/>
            </xdr:cNvSpPr>
          </xdr:nvSpPr>
          <xdr:spPr>
            <a:xfrm>
              <a:off x="4131945" y="342900"/>
              <a:ext cx="2581275" cy="38100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28575</xdr:colOff>
          <xdr:row>19</xdr:row>
          <xdr:rowOff>48260</xdr:rowOff>
        </xdr:from>
        <xdr:to xmlns:xdr="http://schemas.openxmlformats.org/drawingml/2006/spreadsheetDrawing">
          <xdr:col>4</xdr:col>
          <xdr:colOff>161925</xdr:colOff>
          <xdr:row>19</xdr:row>
          <xdr:rowOff>334010</xdr:rowOff>
        </xdr:to>
        <xdr:sp textlink="">
          <xdr:nvSpPr>
            <xdr:cNvPr id="1026" name="チェック 3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3605" y="5096510"/>
              <a:ext cx="58039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28575</xdr:colOff>
          <xdr:row>22</xdr:row>
          <xdr:rowOff>95250</xdr:rowOff>
        </xdr:from>
        <xdr:to xmlns:xdr="http://schemas.openxmlformats.org/drawingml/2006/spreadsheetDrawing">
          <xdr:col>4</xdr:col>
          <xdr:colOff>161925</xdr:colOff>
          <xdr:row>23</xdr:row>
          <xdr:rowOff>152400</xdr:rowOff>
        </xdr:to>
        <xdr:sp textlink="">
          <xdr:nvSpPr>
            <xdr:cNvPr id="1027" name="チェック 4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3605" y="6294120"/>
              <a:ext cx="58039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28575</xdr:colOff>
          <xdr:row>24</xdr:row>
          <xdr:rowOff>48260</xdr:rowOff>
        </xdr:from>
        <xdr:to xmlns:xdr="http://schemas.openxmlformats.org/drawingml/2006/spreadsheetDrawing">
          <xdr:col>4</xdr:col>
          <xdr:colOff>161925</xdr:colOff>
          <xdr:row>24</xdr:row>
          <xdr:rowOff>334010</xdr:rowOff>
        </xdr:to>
        <xdr:sp textlink="">
          <xdr:nvSpPr>
            <xdr:cNvPr id="1028" name="チェック 5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3605" y="6704330"/>
              <a:ext cx="58039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28575</xdr:colOff>
          <xdr:row>25</xdr:row>
          <xdr:rowOff>48260</xdr:rowOff>
        </xdr:from>
        <xdr:to xmlns:xdr="http://schemas.openxmlformats.org/drawingml/2006/spreadsheetDrawing">
          <xdr:col>4</xdr:col>
          <xdr:colOff>161925</xdr:colOff>
          <xdr:row>25</xdr:row>
          <xdr:rowOff>334010</xdr:rowOff>
        </xdr:to>
        <xdr:sp textlink="">
          <xdr:nvSpPr>
            <xdr:cNvPr id="1029" name="チェック 6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3605" y="7087870"/>
              <a:ext cx="58039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28575</xdr:colOff>
          <xdr:row>26</xdr:row>
          <xdr:rowOff>38100</xdr:rowOff>
        </xdr:from>
        <xdr:to xmlns:xdr="http://schemas.openxmlformats.org/drawingml/2006/spreadsheetDrawing">
          <xdr:col>4</xdr:col>
          <xdr:colOff>161925</xdr:colOff>
          <xdr:row>27</xdr:row>
          <xdr:rowOff>114300</xdr:rowOff>
        </xdr:to>
        <xdr:sp textlink="">
          <xdr:nvSpPr>
            <xdr:cNvPr id="1030" name="チェック 7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3605" y="7461250"/>
              <a:ext cx="580390" cy="293370"/>
            </a:xfrm>
            <a:prstGeom prst="rect"/>
          </xdr:spPr>
        </xdr:sp>
        <xdr:clientData/>
      </xdr:twoCellAnchor>
    </mc:Choice>
    <mc:Fallback/>
  </mc:AlternateContent>
  <xdr:twoCellAnchor editAs="oneCell">
    <xdr:from xmlns:xdr="http://schemas.openxmlformats.org/drawingml/2006/spreadsheetDrawing">
      <xdr:col>32</xdr:col>
      <xdr:colOff>28575</xdr:colOff>
      <xdr:row>9</xdr:row>
      <xdr:rowOff>190500</xdr:rowOff>
    </xdr:from>
    <xdr:to xmlns:xdr="http://schemas.openxmlformats.org/drawingml/2006/spreadsheetDrawing">
      <xdr:col>33</xdr:col>
      <xdr:colOff>2085975</xdr:colOff>
      <xdr:row>13</xdr:row>
      <xdr:rowOff>114935</xdr:rowOff>
    </xdr:to>
    <xdr:sp macro="" textlink="">
      <xdr:nvSpPr>
        <xdr:cNvPr id="2" name="テキスト ボックス 1"/>
        <xdr:cNvSpPr txBox="1"/>
      </xdr:nvSpPr>
      <xdr:spPr>
        <a:xfrm>
          <a:off x="7360285" y="2574290"/>
          <a:ext cx="2666365" cy="713105"/>
        </a:xfrm>
        <a:prstGeom prst="rect">
          <a:avLst/>
        </a:prstGeom>
        <a:solidFill>
          <a:schemeClr val="accent4"/>
        </a:solidFill>
        <a:ln w="28575" cmpd="sng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bIns="0" rtlCol="0" anchor="t"/>
        <a:lstStyle/>
        <a:p>
          <a:r>
            <a:rPr kumimoji="1" lang="ja-JP" altLang="en-US" sz="1600" b="0">
              <a:solidFill>
                <a:schemeClr val="tx1"/>
              </a:solidFill>
              <a:latin typeface="HGS明朝B"/>
              <a:ea typeface="HGS明朝B"/>
            </a:rPr>
            <a:t>青で塗りつぶされたセルを入力してください。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9525</xdr:colOff>
          <xdr:row>26</xdr:row>
          <xdr:rowOff>47625</xdr:rowOff>
        </xdr:from>
        <xdr:to xmlns:xdr="http://schemas.openxmlformats.org/drawingml/2006/spreadsheetDrawing">
          <xdr:col>13</xdr:col>
          <xdr:colOff>152400</xdr:colOff>
          <xdr:row>27</xdr:row>
          <xdr:rowOff>123825</xdr:rowOff>
        </xdr:to>
        <xdr:sp textlink="">
          <xdr:nvSpPr>
            <xdr:cNvPr id="1032" name="オプション 9" descr="町内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31770" y="7470775"/>
              <a:ext cx="542925" cy="2933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28575</xdr:colOff>
          <xdr:row>26</xdr:row>
          <xdr:rowOff>47625</xdr:rowOff>
        </xdr:from>
        <xdr:to xmlns:xdr="http://schemas.openxmlformats.org/drawingml/2006/spreadsheetDrawing">
          <xdr:col>16</xdr:col>
          <xdr:colOff>171450</xdr:colOff>
          <xdr:row>27</xdr:row>
          <xdr:rowOff>123825</xdr:rowOff>
        </xdr:to>
        <xdr:sp textlink="">
          <xdr:nvSpPr>
            <xdr:cNvPr id="1033" name="オプション 10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50895" y="7470775"/>
              <a:ext cx="542925" cy="2933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201930</xdr:colOff>
          <xdr:row>15</xdr:row>
          <xdr:rowOff>45085</xdr:rowOff>
        </xdr:from>
        <xdr:to xmlns:xdr="http://schemas.openxmlformats.org/drawingml/2006/spreadsheetDrawing">
          <xdr:col>34</xdr:col>
          <xdr:colOff>1248410</xdr:colOff>
          <xdr:row>16</xdr:row>
          <xdr:rowOff>15240</xdr:rowOff>
        </xdr:to>
        <xdr:sp textlink="">
          <xdr:nvSpPr>
            <xdr:cNvPr id="1034" name="チェック 12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37495" y="3932555"/>
              <a:ext cx="1046480" cy="3276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28575</xdr:colOff>
          <xdr:row>20</xdr:row>
          <xdr:rowOff>48260</xdr:rowOff>
        </xdr:from>
        <xdr:to xmlns:xdr="http://schemas.openxmlformats.org/drawingml/2006/spreadsheetDrawing">
          <xdr:col>4</xdr:col>
          <xdr:colOff>161925</xdr:colOff>
          <xdr:row>20</xdr:row>
          <xdr:rowOff>334010</xdr:rowOff>
        </xdr:to>
        <xdr:sp textlink="">
          <xdr:nvSpPr>
            <xdr:cNvPr id="1035" name="チェック 2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3605" y="5480050"/>
              <a:ext cx="58039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28575</xdr:colOff>
          <xdr:row>21</xdr:row>
          <xdr:rowOff>48260</xdr:rowOff>
        </xdr:from>
        <xdr:to xmlns:xdr="http://schemas.openxmlformats.org/drawingml/2006/spreadsheetDrawing">
          <xdr:col>4</xdr:col>
          <xdr:colOff>161925</xdr:colOff>
          <xdr:row>21</xdr:row>
          <xdr:rowOff>334010</xdr:rowOff>
        </xdr:to>
        <xdr:sp textlink="">
          <xdr:nvSpPr>
            <xdr:cNvPr id="1036" name="チェック 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3605" y="5863590"/>
              <a:ext cx="580390" cy="285750"/>
            </a:xfrm>
            <a:prstGeom prst="rect"/>
          </xdr:spPr>
        </xdr:sp>
        <xdr:clientData/>
      </xdr:twoCellAnchor>
    </mc:Choice>
    <mc:Fallback/>
  </mc:AlternateContent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172.26.127.155\&#20840;&#24193;&#20849;&#26377;\Users\u1525\Documents\&#26989;&#21209;\&#25351;&#23450;&#31649;&#29702;&#26045;&#35373;&#19968;&#35239;&#65288;&#24180;&#24230;&#22996;&#35351;&#26009;&#12354;&#12426;&#652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起案(基本協定)"/>
      <sheetName val="起案(年度協定)"/>
      <sheetName val="Data"/>
      <sheetName val="年度協定"/>
      <sheetName val="年度協定(21以前)"/>
      <sheetName val="年度協定(21以前０円)"/>
      <sheetName val="請求書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M52"/>
  <sheetViews>
    <sheetView showGridLines="0" tabSelected="1" zoomScaleSheetLayoutView="130" workbookViewId="0">
      <pane ySplit="19" topLeftCell="A23" activePane="bottomLeft" state="frozen"/>
      <selection pane="bottomLeft" activeCell="AG3" sqref="AG3"/>
    </sheetView>
  </sheetViews>
  <sheetFormatPr defaultRowHeight="13.5"/>
  <cols>
    <col min="1" max="1" width="9.42578125" style="1" customWidth="1"/>
    <col min="2" max="3" width="3.7109375" style="2" customWidth="1"/>
    <col min="4" max="31" width="3" style="2" customWidth="1"/>
    <col min="32" max="33" width="9.140625" style="1" customWidth="1"/>
    <col min="34" max="34" width="34.42578125" style="1" bestFit="1" customWidth="1"/>
    <col min="35" max="35" width="23.140625" style="1" bestFit="1" customWidth="1"/>
    <col min="36" max="36" width="9.7109375" style="1" bestFit="1" customWidth="1"/>
    <col min="37" max="37" width="10.7109375" style="1" bestFit="1" customWidth="1"/>
    <col min="38" max="38" width="14.140625" style="1" bestFit="1" customWidth="1"/>
    <col min="39" max="39" width="9.7109375" style="1" bestFit="1" customWidth="1"/>
    <col min="40" max="16384" width="9.140625" style="1" customWidth="1"/>
  </cols>
  <sheetData>
    <row r="1" spans="1:39" ht="27" customHeight="1">
      <c r="B1" s="4" t="s">
        <v>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9" ht="30" customHeight="1">
      <c r="B2" s="5" t="s">
        <v>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103"/>
      <c r="S2" s="127" t="str">
        <f>IF(AH16=TRUE,"",INDEX(AH44:AK52,AF2,1))</f>
        <v>定住住宅取得事業（新築住宅建築）</v>
      </c>
      <c r="T2" s="152"/>
      <c r="U2" s="152"/>
      <c r="V2" s="152"/>
      <c r="W2" s="152"/>
      <c r="X2" s="152"/>
      <c r="Y2" s="152"/>
      <c r="Z2" s="152"/>
      <c r="AA2" s="152"/>
      <c r="AB2" s="188"/>
      <c r="AC2" s="188"/>
      <c r="AD2" s="188"/>
      <c r="AE2" s="213"/>
      <c r="AF2" s="3">
        <v>1</v>
      </c>
    </row>
    <row r="3" spans="1:39" ht="30.2" customHeight="1">
      <c r="B3" s="6" t="s">
        <v>12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104"/>
      <c r="S3" s="128">
        <f>IF(INDEX(AH44:AK53,AF2,3)=0,"",INDEX(AH44:AK53,AF2,3))</f>
        <v>20000000</v>
      </c>
      <c r="T3" s="153"/>
      <c r="U3" s="153"/>
      <c r="V3" s="153"/>
      <c r="W3" s="153"/>
      <c r="X3" s="153"/>
      <c r="Y3" s="153"/>
      <c r="Z3" s="153"/>
      <c r="AA3" s="176"/>
      <c r="AB3" s="189" t="s">
        <v>64</v>
      </c>
      <c r="AC3" s="189"/>
      <c r="AD3" s="189"/>
      <c r="AE3" s="214"/>
      <c r="AF3" s="239"/>
    </row>
    <row r="4" spans="1:39" ht="20.25" customHeight="1">
      <c r="B4" s="7" t="s">
        <v>13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86"/>
      <c r="R4" s="105" t="s">
        <v>19</v>
      </c>
      <c r="S4" s="129"/>
      <c r="T4" s="154"/>
      <c r="U4" s="154"/>
      <c r="V4" s="154"/>
      <c r="W4" s="154"/>
      <c r="X4" s="154"/>
      <c r="Y4" s="154"/>
      <c r="Z4" s="154"/>
      <c r="AA4" s="154"/>
      <c r="AB4" s="190" t="s">
        <v>64</v>
      </c>
      <c r="AC4" s="190"/>
      <c r="AD4" s="190"/>
      <c r="AE4" s="215"/>
      <c r="AG4" s="239"/>
    </row>
    <row r="5" spans="1:39" ht="20.25" customHeight="1">
      <c r="B5" s="8" t="s">
        <v>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87"/>
      <c r="R5" s="106"/>
      <c r="S5" s="130" t="s">
        <v>62</v>
      </c>
      <c r="T5" s="155"/>
      <c r="U5" s="155"/>
      <c r="V5" s="155"/>
      <c r="W5" s="155"/>
      <c r="X5" s="155"/>
      <c r="Y5" s="155"/>
      <c r="Z5" s="155"/>
      <c r="AA5" s="155"/>
      <c r="AB5" s="191" t="s">
        <v>5</v>
      </c>
      <c r="AC5" s="191"/>
      <c r="AD5" s="191"/>
      <c r="AE5" s="216"/>
    </row>
    <row r="6" spans="1:39" ht="15" customHeight="1">
      <c r="B6" s="9" t="s">
        <v>17</v>
      </c>
      <c r="C6" s="31"/>
      <c r="D6" s="51" t="s">
        <v>36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88"/>
      <c r="R6" s="105" t="s">
        <v>43</v>
      </c>
      <c r="S6" s="131">
        <v>0</v>
      </c>
      <c r="T6" s="156"/>
      <c r="U6" s="156"/>
      <c r="V6" s="156"/>
      <c r="W6" s="156"/>
      <c r="X6" s="156"/>
      <c r="Y6" s="156"/>
      <c r="Z6" s="156"/>
      <c r="AA6" s="156"/>
      <c r="AB6" s="192" t="s">
        <v>65</v>
      </c>
      <c r="AC6" s="192"/>
      <c r="AD6" s="192"/>
      <c r="AE6" s="217"/>
    </row>
    <row r="7" spans="1:39" ht="15" customHeight="1">
      <c r="B7" s="10"/>
      <c r="C7" s="32"/>
      <c r="D7" s="52" t="s">
        <v>38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89"/>
      <c r="R7" s="107"/>
      <c r="S7" s="132"/>
      <c r="T7" s="157"/>
      <c r="U7" s="157"/>
      <c r="V7" s="157"/>
      <c r="W7" s="157"/>
      <c r="X7" s="157"/>
      <c r="Y7" s="157"/>
      <c r="Z7" s="157"/>
      <c r="AA7" s="157"/>
      <c r="AB7" s="193"/>
      <c r="AC7" s="193"/>
      <c r="AD7" s="193"/>
      <c r="AE7" s="218"/>
    </row>
    <row r="8" spans="1:39" ht="15" customHeight="1">
      <c r="B8" s="10"/>
      <c r="C8" s="32"/>
      <c r="D8" s="53" t="s">
        <v>40</v>
      </c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90"/>
      <c r="R8" s="108" t="s">
        <v>55</v>
      </c>
      <c r="S8" s="133">
        <v>0</v>
      </c>
      <c r="T8" s="158"/>
      <c r="U8" s="158"/>
      <c r="V8" s="158"/>
      <c r="W8" s="158"/>
      <c r="X8" s="158"/>
      <c r="Y8" s="158"/>
      <c r="Z8" s="158"/>
      <c r="AA8" s="158"/>
      <c r="AB8" s="194" t="s">
        <v>65</v>
      </c>
      <c r="AC8" s="194"/>
      <c r="AD8" s="194"/>
      <c r="AE8" s="219"/>
    </row>
    <row r="9" spans="1:39" ht="15" customHeight="1">
      <c r="B9" s="10"/>
      <c r="C9" s="32"/>
      <c r="D9" s="52" t="s">
        <v>24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89"/>
      <c r="R9" s="107"/>
      <c r="S9" s="132"/>
      <c r="T9" s="157"/>
      <c r="U9" s="157"/>
      <c r="V9" s="157"/>
      <c r="W9" s="157"/>
      <c r="X9" s="157"/>
      <c r="Y9" s="157"/>
      <c r="Z9" s="157"/>
      <c r="AA9" s="157"/>
      <c r="AB9" s="193"/>
      <c r="AC9" s="193"/>
      <c r="AD9" s="193"/>
      <c r="AE9" s="218"/>
    </row>
    <row r="10" spans="1:39" ht="15" customHeight="1">
      <c r="B10" s="10"/>
      <c r="C10" s="32"/>
      <c r="D10" s="53" t="s">
        <v>0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90"/>
      <c r="R10" s="108" t="s">
        <v>11</v>
      </c>
      <c r="S10" s="133">
        <v>0</v>
      </c>
      <c r="T10" s="158"/>
      <c r="U10" s="158"/>
      <c r="V10" s="158"/>
      <c r="W10" s="158"/>
      <c r="X10" s="158"/>
      <c r="Y10" s="158"/>
      <c r="Z10" s="158"/>
      <c r="AA10" s="158"/>
      <c r="AB10" s="194" t="s">
        <v>65</v>
      </c>
      <c r="AC10" s="194"/>
      <c r="AD10" s="194"/>
      <c r="AE10" s="219"/>
    </row>
    <row r="11" spans="1:39" ht="15" customHeight="1">
      <c r="B11" s="10"/>
      <c r="C11" s="32"/>
      <c r="D11" s="52" t="s">
        <v>7</v>
      </c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89"/>
      <c r="R11" s="107"/>
      <c r="S11" s="132"/>
      <c r="T11" s="157"/>
      <c r="U11" s="157"/>
      <c r="V11" s="157"/>
      <c r="W11" s="157"/>
      <c r="X11" s="157"/>
      <c r="Y11" s="157"/>
      <c r="Z11" s="157"/>
      <c r="AA11" s="157"/>
      <c r="AB11" s="193"/>
      <c r="AC11" s="193"/>
      <c r="AD11" s="193"/>
      <c r="AE11" s="218"/>
    </row>
    <row r="12" spans="1:39" ht="18" customHeight="1">
      <c r="B12" s="10"/>
      <c r="C12" s="32"/>
      <c r="D12" s="53" t="s">
        <v>37</v>
      </c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90"/>
      <c r="R12" s="109" t="s">
        <v>56</v>
      </c>
      <c r="S12" s="134">
        <v>0</v>
      </c>
      <c r="T12" s="159"/>
      <c r="U12" s="159"/>
      <c r="V12" s="159"/>
      <c r="W12" s="159"/>
      <c r="X12" s="159"/>
      <c r="Y12" s="159"/>
      <c r="Z12" s="159"/>
      <c r="AA12" s="177"/>
      <c r="AB12" s="195" t="s">
        <v>65</v>
      </c>
      <c r="AC12" s="195"/>
      <c r="AD12" s="195"/>
      <c r="AE12" s="220"/>
      <c r="AL12" s="242">
        <v>33549</v>
      </c>
      <c r="AM12" s="1" t="s">
        <v>77</v>
      </c>
    </row>
    <row r="13" spans="1:39" ht="14.1" customHeight="1">
      <c r="B13" s="11"/>
      <c r="C13" s="33"/>
      <c r="D13" s="54" t="s">
        <v>3</v>
      </c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91"/>
      <c r="R13" s="110"/>
      <c r="S13" s="135" t="s">
        <v>10</v>
      </c>
      <c r="T13" s="155">
        <f>S12*1.1</f>
        <v>0</v>
      </c>
      <c r="U13" s="155"/>
      <c r="V13" s="155"/>
      <c r="W13" s="155"/>
      <c r="X13" s="155"/>
      <c r="Y13" s="155"/>
      <c r="Z13" s="155"/>
      <c r="AA13" s="155"/>
      <c r="AB13" s="193" t="s">
        <v>5</v>
      </c>
      <c r="AC13" s="193"/>
      <c r="AD13" s="193"/>
      <c r="AE13" s="218"/>
      <c r="AL13" s="242">
        <v>45838</v>
      </c>
      <c r="AM13" s="1" t="s">
        <v>78</v>
      </c>
    </row>
    <row r="14" spans="1:39" ht="28.15" customHeight="1">
      <c r="A14" s="1">
        <f>IF(S14&gt;=S3,1,0)</f>
        <v>0</v>
      </c>
      <c r="B14" s="12" t="s">
        <v>20</v>
      </c>
      <c r="C14" s="34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111" t="s">
        <v>57</v>
      </c>
      <c r="S14" s="128">
        <f>IF(AH16=TRUE,"",S4-(S6+S8+S10+S12))</f>
        <v>0</v>
      </c>
      <c r="T14" s="153"/>
      <c r="U14" s="153"/>
      <c r="V14" s="153"/>
      <c r="W14" s="153"/>
      <c r="X14" s="153"/>
      <c r="Y14" s="153"/>
      <c r="Z14" s="153"/>
      <c r="AA14" s="176"/>
      <c r="AB14" s="189" t="s">
        <v>65</v>
      </c>
      <c r="AC14" s="189"/>
      <c r="AD14" s="189"/>
      <c r="AE14" s="214"/>
      <c r="AL14" s="243">
        <f>+(+AL13-AL12)/365.24</f>
        <v>33.646369510458875</v>
      </c>
      <c r="AM14" s="1" t="s">
        <v>79</v>
      </c>
    </row>
    <row r="15" spans="1:39" ht="28.15" customHeight="1">
      <c r="B15" s="13" t="s">
        <v>21</v>
      </c>
      <c r="C15" s="35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112" t="s">
        <v>59</v>
      </c>
      <c r="S15" s="136">
        <f>IF(AH16=TRUE,"",S14*A14)</f>
        <v>0</v>
      </c>
      <c r="T15" s="160"/>
      <c r="U15" s="160"/>
      <c r="V15" s="160"/>
      <c r="W15" s="160"/>
      <c r="X15" s="160"/>
      <c r="Y15" s="160"/>
      <c r="Z15" s="160"/>
      <c r="AA15" s="178"/>
      <c r="AB15" s="196" t="s">
        <v>65</v>
      </c>
      <c r="AC15" s="196"/>
      <c r="AD15" s="196"/>
      <c r="AE15" s="221"/>
    </row>
    <row r="16" spans="1:39" ht="28.15" customHeight="1">
      <c r="B16" s="14" t="s">
        <v>23</v>
      </c>
      <c r="C16" s="36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13" t="s">
        <v>51</v>
      </c>
      <c r="S16" s="137">
        <f>IF(AH16=TRUE,"１／４　　　　１／２",INDEX(AH44:AK52,AF2,4))</f>
        <v>0.25</v>
      </c>
      <c r="T16" s="161"/>
      <c r="U16" s="161"/>
      <c r="V16" s="161"/>
      <c r="W16" s="161"/>
      <c r="X16" s="161"/>
      <c r="Y16" s="161"/>
      <c r="Z16" s="161"/>
      <c r="AA16" s="161"/>
      <c r="AB16" s="197"/>
      <c r="AC16" s="197"/>
      <c r="AD16" s="197"/>
      <c r="AE16" s="222"/>
      <c r="AH16" s="1" t="b">
        <v>0</v>
      </c>
    </row>
    <row r="17" spans="1:31" ht="28.15" customHeight="1">
      <c r="B17" s="15" t="s">
        <v>25</v>
      </c>
      <c r="C17" s="37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112" t="s">
        <v>42</v>
      </c>
      <c r="S17" s="136">
        <f>IF(AH16=TRUE,"",(ROUNDDOWN(S15*S16,-3)))</f>
        <v>0</v>
      </c>
      <c r="T17" s="160"/>
      <c r="U17" s="160"/>
      <c r="V17" s="160"/>
      <c r="W17" s="160"/>
      <c r="X17" s="160"/>
      <c r="Y17" s="160"/>
      <c r="Z17" s="160"/>
      <c r="AA17" s="178"/>
      <c r="AB17" s="196" t="s">
        <v>65</v>
      </c>
      <c r="AC17" s="196"/>
      <c r="AD17" s="196"/>
      <c r="AE17" s="221"/>
    </row>
    <row r="18" spans="1:31" ht="20.100000000000001" customHeight="1">
      <c r="B18" s="16" t="s">
        <v>27</v>
      </c>
      <c r="C18" s="38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114" t="s">
        <v>30</v>
      </c>
      <c r="S18" s="138">
        <f>IF(AH16=TRUE,"",IF(S17&gt;500000,500000,ROUNDDOWN(S17,-3)))</f>
        <v>0</v>
      </c>
      <c r="T18" s="162"/>
      <c r="U18" s="162"/>
      <c r="V18" s="162"/>
      <c r="W18" s="162"/>
      <c r="X18" s="162"/>
      <c r="Y18" s="162"/>
      <c r="Z18" s="162"/>
      <c r="AA18" s="179"/>
      <c r="AB18" s="192" t="s">
        <v>65</v>
      </c>
      <c r="AC18" s="205"/>
      <c r="AD18" s="205"/>
      <c r="AE18" s="223"/>
    </row>
    <row r="19" spans="1:31" ht="15" customHeight="1">
      <c r="B19" s="17" t="s">
        <v>16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92"/>
      <c r="R19" s="115"/>
      <c r="S19" s="139"/>
      <c r="T19" s="163"/>
      <c r="U19" s="163"/>
      <c r="V19" s="163"/>
      <c r="W19" s="163"/>
      <c r="X19" s="163"/>
      <c r="Y19" s="163"/>
      <c r="Z19" s="163"/>
      <c r="AA19" s="180"/>
      <c r="AB19" s="191"/>
      <c r="AC19" s="206"/>
      <c r="AD19" s="206"/>
      <c r="AE19" s="224"/>
    </row>
    <row r="20" spans="1:31" ht="30.2" customHeight="1">
      <c r="A20" s="3" t="b">
        <v>0</v>
      </c>
      <c r="B20" s="18"/>
      <c r="C20" s="40"/>
      <c r="D20" s="60" t="s">
        <v>41</v>
      </c>
      <c r="E20" s="60"/>
      <c r="F20" s="60"/>
      <c r="G20" s="75" t="s">
        <v>50</v>
      </c>
      <c r="H20" s="75"/>
      <c r="I20" s="75"/>
      <c r="J20" s="75"/>
      <c r="K20" s="75"/>
      <c r="L20" s="75"/>
      <c r="M20" s="75"/>
      <c r="N20" s="75"/>
      <c r="O20" s="75"/>
      <c r="P20" s="75"/>
      <c r="Q20" s="93"/>
      <c r="R20" s="116" t="s">
        <v>18</v>
      </c>
      <c r="S20" s="140">
        <f>IF(AH16=TRUE,"",IF(A20=TRUE,50000,0))</f>
        <v>0</v>
      </c>
      <c r="T20" s="164"/>
      <c r="U20" s="164"/>
      <c r="V20" s="164"/>
      <c r="W20" s="164"/>
      <c r="X20" s="164"/>
      <c r="Y20" s="164"/>
      <c r="Z20" s="164"/>
      <c r="AA20" s="181"/>
      <c r="AB20" s="198" t="s">
        <v>65</v>
      </c>
      <c r="AC20" s="198"/>
      <c r="AD20" s="198"/>
      <c r="AE20" s="225"/>
    </row>
    <row r="21" spans="1:31" ht="30.2" customHeight="1">
      <c r="A21" s="1" t="b">
        <v>0</v>
      </c>
      <c r="B21" s="18"/>
      <c r="C21" s="41"/>
      <c r="D21" s="61" t="s">
        <v>15</v>
      </c>
      <c r="E21" s="61"/>
      <c r="F21" s="61"/>
      <c r="G21" s="76" t="s">
        <v>32</v>
      </c>
      <c r="H21" s="76"/>
      <c r="I21" s="76"/>
      <c r="J21" s="76"/>
      <c r="K21" s="76"/>
      <c r="L21" s="76"/>
      <c r="M21" s="76"/>
      <c r="N21" s="76"/>
      <c r="O21" s="76"/>
      <c r="P21" s="76"/>
      <c r="Q21" s="94"/>
      <c r="R21" s="117" t="s">
        <v>2</v>
      </c>
      <c r="S21" s="140">
        <f>IF(AH16=TRUE,"",IF(A21=TRUE,100000,0))</f>
        <v>0</v>
      </c>
      <c r="T21" s="164"/>
      <c r="U21" s="164"/>
      <c r="V21" s="164"/>
      <c r="W21" s="164"/>
      <c r="X21" s="164"/>
      <c r="Y21" s="164"/>
      <c r="Z21" s="164"/>
      <c r="AA21" s="181"/>
      <c r="AB21" s="199" t="s">
        <v>65</v>
      </c>
      <c r="AC21" s="199"/>
      <c r="AD21" s="199"/>
      <c r="AE21" s="226"/>
    </row>
    <row r="22" spans="1:31" ht="30.2" customHeight="1">
      <c r="A22" s="3" t="b">
        <v>0</v>
      </c>
      <c r="B22" s="18"/>
      <c r="C22" s="41"/>
      <c r="D22" s="61" t="s">
        <v>15</v>
      </c>
      <c r="E22" s="61"/>
      <c r="F22" s="61"/>
      <c r="G22" s="77" t="s">
        <v>52</v>
      </c>
      <c r="H22" s="77"/>
      <c r="I22" s="77"/>
      <c r="J22" s="77"/>
      <c r="K22" s="77"/>
      <c r="L22" s="77"/>
      <c r="M22" s="77"/>
      <c r="N22" s="77"/>
      <c r="O22" s="77"/>
      <c r="P22" s="77"/>
      <c r="Q22" s="95"/>
      <c r="R22" s="117" t="s">
        <v>6</v>
      </c>
      <c r="S22" s="141">
        <f>IF(AH16=TRUE,"",IF(A22=TRUE,50000,0))</f>
        <v>0</v>
      </c>
      <c r="T22" s="165"/>
      <c r="U22" s="165"/>
      <c r="V22" s="165"/>
      <c r="W22" s="165"/>
      <c r="X22" s="165"/>
      <c r="Y22" s="165"/>
      <c r="Z22" s="165"/>
      <c r="AA22" s="182"/>
      <c r="AB22" s="199" t="s">
        <v>65</v>
      </c>
      <c r="AC22" s="199"/>
      <c r="AD22" s="199"/>
      <c r="AE22" s="226"/>
    </row>
    <row r="23" spans="1:31" ht="18" customHeight="1">
      <c r="A23" s="3" t="b">
        <v>0</v>
      </c>
      <c r="B23" s="18"/>
      <c r="C23" s="42"/>
      <c r="D23" s="62" t="s">
        <v>44</v>
      </c>
      <c r="E23" s="62"/>
      <c r="F23" s="62"/>
      <c r="G23" s="62"/>
      <c r="H23" s="78" t="s">
        <v>54</v>
      </c>
      <c r="I23" s="78"/>
      <c r="J23" s="78"/>
      <c r="K23" s="78"/>
      <c r="L23" s="78"/>
      <c r="M23" s="78"/>
      <c r="N23" s="78"/>
      <c r="O23" s="78"/>
      <c r="P23" s="78"/>
      <c r="Q23" s="96"/>
      <c r="R23" s="118" t="s">
        <v>53</v>
      </c>
      <c r="S23" s="142">
        <f>IF(AH16=TRUE,"",IF(A23=TRUE,IF(AND(L24&gt;0,L24&lt;=5),L24*100000,IF(L24&lt;=0,"子供の人数を入力！",IF(L24&gt;5,500000,0))),0))</f>
        <v>0</v>
      </c>
      <c r="T23" s="166"/>
      <c r="U23" s="166"/>
      <c r="V23" s="166"/>
      <c r="W23" s="166"/>
      <c r="X23" s="166"/>
      <c r="Y23" s="166"/>
      <c r="Z23" s="166"/>
      <c r="AA23" s="166"/>
      <c r="AB23" s="200" t="s">
        <v>65</v>
      </c>
      <c r="AC23" s="207"/>
      <c r="AD23" s="207"/>
      <c r="AE23" s="227"/>
    </row>
    <row r="24" spans="1:31" ht="18" customHeight="1">
      <c r="B24" s="18"/>
      <c r="C24" s="41"/>
      <c r="D24" s="63" t="s">
        <v>45</v>
      </c>
      <c r="E24" s="63"/>
      <c r="F24" s="63"/>
      <c r="G24" s="63"/>
      <c r="H24" s="63"/>
      <c r="I24" s="63"/>
      <c r="J24" s="63"/>
      <c r="K24" s="63"/>
      <c r="L24" s="82"/>
      <c r="M24" s="82"/>
      <c r="N24" s="85" t="s">
        <v>26</v>
      </c>
      <c r="O24" s="85"/>
      <c r="P24" s="85"/>
      <c r="Q24" s="97"/>
      <c r="R24" s="119"/>
      <c r="S24" s="142"/>
      <c r="T24" s="166"/>
      <c r="U24" s="166"/>
      <c r="V24" s="166"/>
      <c r="W24" s="166"/>
      <c r="X24" s="166"/>
      <c r="Y24" s="166"/>
      <c r="Z24" s="166"/>
      <c r="AA24" s="166"/>
      <c r="AB24" s="199"/>
      <c r="AC24" s="208"/>
      <c r="AD24" s="208"/>
      <c r="AE24" s="228"/>
    </row>
    <row r="25" spans="1:31" ht="30.2" customHeight="1">
      <c r="A25" s="3" t="b">
        <v>0</v>
      </c>
      <c r="B25" s="18"/>
      <c r="C25" s="40"/>
      <c r="D25" s="64" t="s">
        <v>46</v>
      </c>
      <c r="E25" s="64"/>
      <c r="F25" s="64"/>
      <c r="G25" s="64"/>
      <c r="H25" s="64"/>
      <c r="I25" s="64"/>
      <c r="J25" s="64"/>
      <c r="K25" s="79" t="s">
        <v>49</v>
      </c>
      <c r="L25" s="79"/>
      <c r="M25" s="79"/>
      <c r="N25" s="79"/>
      <c r="O25" s="79"/>
      <c r="P25" s="79"/>
      <c r="Q25" s="98"/>
      <c r="R25" s="116" t="s">
        <v>58</v>
      </c>
      <c r="S25" s="140">
        <f>IF(AH16=TRUE,"",IF(A25=TRUE,100000,0))</f>
        <v>0</v>
      </c>
      <c r="T25" s="164"/>
      <c r="U25" s="164"/>
      <c r="V25" s="164"/>
      <c r="W25" s="164"/>
      <c r="X25" s="164"/>
      <c r="Y25" s="164"/>
      <c r="Z25" s="164"/>
      <c r="AA25" s="181"/>
      <c r="AB25" s="198" t="s">
        <v>65</v>
      </c>
      <c r="AC25" s="198"/>
      <c r="AD25" s="198"/>
      <c r="AE25" s="225"/>
    </row>
    <row r="26" spans="1:31" ht="30.2" customHeight="1">
      <c r="A26" s="3" t="b">
        <v>0</v>
      </c>
      <c r="B26" s="18"/>
      <c r="C26" s="40"/>
      <c r="D26" s="64" t="s">
        <v>22</v>
      </c>
      <c r="E26" s="64"/>
      <c r="F26" s="64"/>
      <c r="G26" s="64"/>
      <c r="H26" s="64"/>
      <c r="I26" s="64"/>
      <c r="J26" s="64"/>
      <c r="K26" s="79" t="s">
        <v>49</v>
      </c>
      <c r="L26" s="79"/>
      <c r="M26" s="79"/>
      <c r="N26" s="79"/>
      <c r="O26" s="79"/>
      <c r="P26" s="79"/>
      <c r="Q26" s="98"/>
      <c r="R26" s="116" t="s">
        <v>60</v>
      </c>
      <c r="S26" s="140">
        <f>IF(AH16=TRUE,"",IF(A26=TRUE,100000,0))</f>
        <v>0</v>
      </c>
      <c r="T26" s="164"/>
      <c r="U26" s="164"/>
      <c r="V26" s="164"/>
      <c r="W26" s="164"/>
      <c r="X26" s="164"/>
      <c r="Y26" s="164"/>
      <c r="Z26" s="164"/>
      <c r="AA26" s="181"/>
      <c r="AB26" s="198" t="s">
        <v>65</v>
      </c>
      <c r="AC26" s="209"/>
      <c r="AD26" s="209"/>
      <c r="AE26" s="229"/>
    </row>
    <row r="27" spans="1:31" ht="17.100000000000001" customHeight="1">
      <c r="A27" s="3" t="b">
        <v>0</v>
      </c>
      <c r="B27" s="18"/>
      <c r="C27" s="42"/>
      <c r="D27" s="65" t="s">
        <v>47</v>
      </c>
      <c r="E27" s="73"/>
      <c r="F27" s="73"/>
      <c r="G27" s="73"/>
      <c r="H27" s="73"/>
      <c r="I27" s="73"/>
      <c r="J27" s="73"/>
      <c r="K27" s="80"/>
      <c r="L27" s="83"/>
      <c r="M27" s="83"/>
      <c r="N27" s="83"/>
      <c r="O27" s="83"/>
      <c r="P27" s="83"/>
      <c r="Q27" s="99"/>
      <c r="R27" s="118" t="s">
        <v>1</v>
      </c>
      <c r="S27" s="143">
        <f>IF(AH16=TRUE,"",IF(A27=TRUE,100000,0))</f>
        <v>0</v>
      </c>
      <c r="T27" s="167"/>
      <c r="U27" s="167"/>
      <c r="V27" s="167"/>
      <c r="W27" s="167"/>
      <c r="X27" s="167"/>
      <c r="Y27" s="167"/>
      <c r="Z27" s="167"/>
      <c r="AA27" s="167"/>
      <c r="AB27" s="200" t="s">
        <v>65</v>
      </c>
      <c r="AC27" s="210" t="str">
        <f>IF(AND(A27=TRUE,A29=2,OR(AF2=1,AF2=3,AF2=5)),"県補助金加算あり","")</f>
        <v/>
      </c>
      <c r="AD27" s="210"/>
      <c r="AE27" s="230"/>
    </row>
    <row r="28" spans="1:31">
      <c r="A28" s="3"/>
      <c r="B28" s="19"/>
      <c r="C28" s="41"/>
      <c r="D28" s="66"/>
      <c r="E28" s="74" t="s">
        <v>49</v>
      </c>
      <c r="F28" s="74"/>
      <c r="G28" s="74"/>
      <c r="H28" s="74"/>
      <c r="I28" s="74"/>
      <c r="J28" s="74"/>
      <c r="K28" s="81"/>
      <c r="L28" s="84"/>
      <c r="M28" s="84"/>
      <c r="N28" s="84"/>
      <c r="O28" s="84"/>
      <c r="P28" s="84"/>
      <c r="Q28" s="100"/>
      <c r="R28" s="119"/>
      <c r="S28" s="144"/>
      <c r="T28" s="168"/>
      <c r="U28" s="168"/>
      <c r="V28" s="168"/>
      <c r="W28" s="168"/>
      <c r="X28" s="168"/>
      <c r="Y28" s="168"/>
      <c r="Z28" s="168"/>
      <c r="AA28" s="168"/>
      <c r="AB28" s="199"/>
      <c r="AC28" s="211"/>
      <c r="AD28" s="211"/>
      <c r="AE28" s="231"/>
    </row>
    <row r="29" spans="1:31" ht="30.2" customHeight="1">
      <c r="A29" s="3">
        <v>1</v>
      </c>
      <c r="B29" s="19"/>
      <c r="C29" s="43" t="s">
        <v>35</v>
      </c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101"/>
      <c r="R29" s="120" t="s">
        <v>61</v>
      </c>
      <c r="S29" s="145">
        <f>IF(AH16=TRUE,"",SUM(S20:AA28))</f>
        <v>0</v>
      </c>
      <c r="T29" s="169"/>
      <c r="U29" s="169"/>
      <c r="V29" s="169"/>
      <c r="W29" s="169"/>
      <c r="X29" s="169"/>
      <c r="Y29" s="169"/>
      <c r="Z29" s="169"/>
      <c r="AA29" s="183"/>
      <c r="AB29" s="201" t="s">
        <v>65</v>
      </c>
      <c r="AC29" s="212"/>
      <c r="AD29" s="212"/>
      <c r="AE29" s="232"/>
    </row>
    <row r="30" spans="1:31" ht="30.2" customHeight="1">
      <c r="B30" s="20" t="s">
        <v>28</v>
      </c>
      <c r="C30" s="44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121" t="s">
        <v>48</v>
      </c>
      <c r="S30" s="146">
        <f>IF(AH16=TRUE,"",S18+S29)</f>
        <v>0</v>
      </c>
      <c r="T30" s="170"/>
      <c r="U30" s="170"/>
      <c r="V30" s="170"/>
      <c r="W30" s="170"/>
      <c r="X30" s="170"/>
      <c r="Y30" s="170"/>
      <c r="Z30" s="170"/>
      <c r="AA30" s="184"/>
      <c r="AB30" s="202" t="s">
        <v>65</v>
      </c>
      <c r="AC30" s="202"/>
      <c r="AD30" s="202"/>
      <c r="AE30" s="233"/>
    </row>
    <row r="31" spans="1:31" ht="30.2" customHeight="1">
      <c r="B31" s="21" t="s">
        <v>29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102"/>
      <c r="R31" s="109" t="s">
        <v>39</v>
      </c>
      <c r="S31" s="128">
        <v>0</v>
      </c>
      <c r="T31" s="153"/>
      <c r="U31" s="153"/>
      <c r="V31" s="153"/>
      <c r="W31" s="153"/>
      <c r="X31" s="153"/>
      <c r="Y31" s="153"/>
      <c r="Z31" s="153"/>
      <c r="AA31" s="176"/>
      <c r="AB31" s="194" t="s">
        <v>65</v>
      </c>
      <c r="AC31" s="194"/>
      <c r="AD31" s="194"/>
      <c r="AE31" s="219"/>
    </row>
    <row r="32" spans="1:31" ht="17.25" customHeight="1">
      <c r="B32" s="22" t="s">
        <v>31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122"/>
      <c r="S32" s="147">
        <f>IF(S30&gt;S17,S17,S30)+S31</f>
        <v>0</v>
      </c>
      <c r="T32" s="171"/>
      <c r="U32" s="171"/>
      <c r="V32" s="171"/>
      <c r="W32" s="171"/>
      <c r="X32" s="171"/>
      <c r="Y32" s="171"/>
      <c r="Z32" s="171"/>
      <c r="AA32" s="171"/>
      <c r="AB32" s="203" t="s">
        <v>65</v>
      </c>
      <c r="AC32" s="203"/>
      <c r="AD32" s="203"/>
      <c r="AE32" s="234"/>
    </row>
    <row r="33" spans="2:37" ht="17.25" customHeight="1">
      <c r="B33" s="23" t="s">
        <v>33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123"/>
      <c r="S33" s="148"/>
      <c r="T33" s="172"/>
      <c r="U33" s="172"/>
      <c r="V33" s="172"/>
      <c r="W33" s="172"/>
      <c r="X33" s="172"/>
      <c r="Y33" s="172"/>
      <c r="Z33" s="172"/>
      <c r="AA33" s="172"/>
      <c r="AB33" s="204"/>
      <c r="AC33" s="204"/>
      <c r="AD33" s="204"/>
      <c r="AE33" s="235"/>
    </row>
    <row r="34" spans="2:37" ht="17.25" customHeight="1">
      <c r="B34" s="24" t="s">
        <v>34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124"/>
      <c r="S34" s="149" t="s">
        <v>63</v>
      </c>
      <c r="T34" s="173"/>
      <c r="U34" s="173"/>
      <c r="V34" s="173"/>
      <c r="W34" s="173"/>
      <c r="X34" s="173"/>
      <c r="Y34" s="173"/>
      <c r="Z34" s="173"/>
      <c r="AA34" s="185"/>
      <c r="AB34" s="185"/>
      <c r="AC34" s="185"/>
      <c r="AD34" s="185"/>
      <c r="AE34" s="236" t="s">
        <v>66</v>
      </c>
    </row>
    <row r="35" spans="2:37" ht="17.25" customHeight="1">
      <c r="B35" s="25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125"/>
      <c r="S35" s="150"/>
      <c r="T35" s="174"/>
      <c r="U35" s="174"/>
      <c r="V35" s="174"/>
      <c r="W35" s="174"/>
      <c r="X35" s="174"/>
      <c r="Y35" s="174"/>
      <c r="Z35" s="174"/>
      <c r="AA35" s="186"/>
      <c r="AB35" s="186"/>
      <c r="AC35" s="186"/>
      <c r="AD35" s="186"/>
      <c r="AE35" s="237"/>
    </row>
    <row r="36" spans="2:37" ht="17.25" customHeight="1">
      <c r="B36" s="26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126"/>
      <c r="S36" s="151"/>
      <c r="T36" s="175"/>
      <c r="U36" s="175"/>
      <c r="V36" s="175"/>
      <c r="W36" s="175"/>
      <c r="X36" s="175"/>
      <c r="Y36" s="175"/>
      <c r="Z36" s="175"/>
      <c r="AA36" s="187"/>
      <c r="AB36" s="187"/>
      <c r="AC36" s="187"/>
      <c r="AD36" s="187"/>
      <c r="AE36" s="238"/>
    </row>
    <row r="44" spans="2:37">
      <c r="AH44" s="240" t="s">
        <v>67</v>
      </c>
      <c r="AI44" s="240" t="s">
        <v>75</v>
      </c>
      <c r="AJ44" s="240">
        <v>20000000</v>
      </c>
      <c r="AK44" s="241">
        <v>0.25</v>
      </c>
    </row>
    <row r="45" spans="2:37">
      <c r="AH45" s="240" t="s">
        <v>14</v>
      </c>
      <c r="AI45" s="240" t="s">
        <v>75</v>
      </c>
      <c r="AJ45" s="240">
        <v>5000000</v>
      </c>
      <c r="AK45" s="241">
        <v>0.25</v>
      </c>
    </row>
    <row r="46" spans="2:37">
      <c r="AH46" s="240" t="s">
        <v>68</v>
      </c>
      <c r="AI46" s="240"/>
      <c r="AJ46" s="240">
        <v>500000</v>
      </c>
      <c r="AK46" s="241">
        <v>0.25</v>
      </c>
    </row>
    <row r="47" spans="2:37">
      <c r="AH47" s="240" t="s">
        <v>69</v>
      </c>
      <c r="AI47" s="240"/>
      <c r="AJ47" s="240">
        <v>1000000</v>
      </c>
      <c r="AK47" s="241">
        <v>0.25</v>
      </c>
    </row>
    <row r="48" spans="2:37">
      <c r="AH48" s="240" t="s">
        <v>70</v>
      </c>
      <c r="AI48" s="240"/>
      <c r="AJ48" s="240">
        <v>2000000</v>
      </c>
      <c r="AK48" s="241">
        <v>0.5</v>
      </c>
    </row>
    <row r="49" spans="34:37">
      <c r="AH49" s="240" t="s">
        <v>71</v>
      </c>
      <c r="AI49" s="240"/>
      <c r="AJ49" s="240">
        <v>500000</v>
      </c>
      <c r="AK49" s="241">
        <v>0.5</v>
      </c>
    </row>
    <row r="50" spans="34:37">
      <c r="AH50" s="240" t="s">
        <v>72</v>
      </c>
      <c r="AI50" s="240"/>
      <c r="AJ50" s="240">
        <v>1000000</v>
      </c>
      <c r="AK50" s="241">
        <v>0.5</v>
      </c>
    </row>
    <row r="51" spans="34:37">
      <c r="AH51" s="240" t="s">
        <v>73</v>
      </c>
      <c r="AI51" s="240" t="s">
        <v>76</v>
      </c>
      <c r="AJ51" s="240">
        <v>20000000</v>
      </c>
      <c r="AK51" s="241">
        <v>0.5</v>
      </c>
    </row>
    <row r="52" spans="34:37">
      <c r="AH52" s="240" t="s">
        <v>74</v>
      </c>
      <c r="AI52" s="240"/>
      <c r="AJ52" s="240">
        <v>500000</v>
      </c>
      <c r="AK52" s="241">
        <v>0.5</v>
      </c>
    </row>
  </sheetData>
  <mergeCells count="103">
    <mergeCell ref="B1:AE1"/>
    <mergeCell ref="B2:Q2"/>
    <mergeCell ref="S2:AE2"/>
    <mergeCell ref="B3:Q3"/>
    <mergeCell ref="S3:AA3"/>
    <mergeCell ref="AB3:AE3"/>
    <mergeCell ref="B4:Q4"/>
    <mergeCell ref="S4:AA4"/>
    <mergeCell ref="AB4:AE4"/>
    <mergeCell ref="B5:Q5"/>
    <mergeCell ref="T5:AA5"/>
    <mergeCell ref="AB5:AE5"/>
    <mergeCell ref="D6:Q6"/>
    <mergeCell ref="D7:Q7"/>
    <mergeCell ref="D8:Q8"/>
    <mergeCell ref="D9:Q9"/>
    <mergeCell ref="D10:Q10"/>
    <mergeCell ref="D11:Q11"/>
    <mergeCell ref="D12:Q12"/>
    <mergeCell ref="S12:AA12"/>
    <mergeCell ref="AB12:AE12"/>
    <mergeCell ref="D13:Q13"/>
    <mergeCell ref="T13:AA13"/>
    <mergeCell ref="AB13:AE13"/>
    <mergeCell ref="B14:Q14"/>
    <mergeCell ref="S14:AA14"/>
    <mergeCell ref="AB14:AE14"/>
    <mergeCell ref="B15:Q15"/>
    <mergeCell ref="S15:AA15"/>
    <mergeCell ref="AB15:AE15"/>
    <mergeCell ref="B16:Q16"/>
    <mergeCell ref="S16:AE16"/>
    <mergeCell ref="B17:Q17"/>
    <mergeCell ref="S17:AA17"/>
    <mergeCell ref="AB17:AE17"/>
    <mergeCell ref="B18:Q18"/>
    <mergeCell ref="B19:Q19"/>
    <mergeCell ref="G20:Q20"/>
    <mergeCell ref="S20:AA20"/>
    <mergeCell ref="AB20:AE20"/>
    <mergeCell ref="G21:Q21"/>
    <mergeCell ref="S21:AA21"/>
    <mergeCell ref="AB21:AE21"/>
    <mergeCell ref="G22:Q22"/>
    <mergeCell ref="S22:AA22"/>
    <mergeCell ref="AB22:AE22"/>
    <mergeCell ref="H23:Q23"/>
    <mergeCell ref="D24:K24"/>
    <mergeCell ref="L24:M24"/>
    <mergeCell ref="N24:Q24"/>
    <mergeCell ref="D25:J25"/>
    <mergeCell ref="K25:Q25"/>
    <mergeCell ref="S25:AA25"/>
    <mergeCell ref="AB25:AE25"/>
    <mergeCell ref="D26:J26"/>
    <mergeCell ref="K26:Q26"/>
    <mergeCell ref="S26:AA26"/>
    <mergeCell ref="AC26:AE26"/>
    <mergeCell ref="D27:K27"/>
    <mergeCell ref="L27:Q27"/>
    <mergeCell ref="E28:K28"/>
    <mergeCell ref="C29:Q29"/>
    <mergeCell ref="S29:AA29"/>
    <mergeCell ref="AC29:AE29"/>
    <mergeCell ref="B30:Q30"/>
    <mergeCell ref="S30:AA30"/>
    <mergeCell ref="AB30:AE30"/>
    <mergeCell ref="B31:Q31"/>
    <mergeCell ref="S31:AA31"/>
    <mergeCell ref="AB31:AE31"/>
    <mergeCell ref="B32:R32"/>
    <mergeCell ref="B33:R33"/>
    <mergeCell ref="R4:R5"/>
    <mergeCell ref="R6:R7"/>
    <mergeCell ref="S6:AA7"/>
    <mergeCell ref="AB6:AE7"/>
    <mergeCell ref="R8:R9"/>
    <mergeCell ref="S8:AA9"/>
    <mergeCell ref="AB8:AE9"/>
    <mergeCell ref="R10:R11"/>
    <mergeCell ref="S10:AA11"/>
    <mergeCell ref="AB10:AE11"/>
    <mergeCell ref="R12:R13"/>
    <mergeCell ref="R18:R19"/>
    <mergeCell ref="S18:AA19"/>
    <mergeCell ref="AB18:AB19"/>
    <mergeCell ref="AC18:AE19"/>
    <mergeCell ref="R23:R24"/>
    <mergeCell ref="S23:AA24"/>
    <mergeCell ref="AB23:AB24"/>
    <mergeCell ref="AC23:AE24"/>
    <mergeCell ref="R27:R28"/>
    <mergeCell ref="S27:AA28"/>
    <mergeCell ref="AB27:AB28"/>
    <mergeCell ref="AC27:AE28"/>
    <mergeCell ref="S32:AA33"/>
    <mergeCell ref="AB32:AE33"/>
    <mergeCell ref="B34:R36"/>
    <mergeCell ref="S34:Z36"/>
    <mergeCell ref="AA34:AD36"/>
    <mergeCell ref="AE34:AE36"/>
    <mergeCell ref="B6:C13"/>
    <mergeCell ref="B20:B29"/>
  </mergeCells>
  <phoneticPr fontId="2"/>
  <conditionalFormatting sqref="S23:AA24">
    <cfRule type="cellIs" dxfId="0" priority="1" operator="equal">
      <formula>"子供の人数を入力！"</formula>
    </cfRule>
  </conditionalFormatting>
  <printOptions horizontalCentered="1"/>
  <pageMargins left="0.70866141732283472" right="0.70866141732283472" top="0.94488188976377963" bottom="0.35433070866141736" header="0.31496062992125984" footer="0.31496062992125984"/>
  <pageSetup paperSize="9" fitToWidth="1" fitToHeight="1" orientation="portrait" usePrinterDefaults="1" blackAndWhite="1" r:id="rId1"/>
  <headerFooter>
    <oddHeader>&amp;R&amp;"ＭＳ ゴシック,標準"&amp;12&amp;U別紙２</oddHeader>
  </headerFooter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ドロップ 1">
              <controlPr defaultSize="0" print="0" autoLine="0" autoPict="0">
                <anchor moveWithCells="1">
                  <from xmlns:xdr="http://schemas.openxmlformats.org/drawingml/2006/spreadsheetDrawing">
                    <xdr:col>18</xdr:col>
                    <xdr:colOff>9525</xdr:colOff>
                    <xdr:row>1</xdr:row>
                    <xdr:rowOff>0</xdr:rowOff>
                  </from>
                  <to xmlns:xdr="http://schemas.openxmlformats.org/drawingml/2006/spreadsheetDrawing">
                    <xdr:col>30</xdr:col>
                    <xdr:colOff>190500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5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2</xdr:col>
                    <xdr:colOff>28575</xdr:colOff>
                    <xdr:row>19</xdr:row>
                    <xdr:rowOff>48260</xdr:rowOff>
                  </from>
                  <to xmlns:xdr="http://schemas.openxmlformats.org/drawingml/2006/spreadsheetDrawing">
                    <xdr:col>4</xdr:col>
                    <xdr:colOff>161925</xdr:colOff>
                    <xdr:row>19</xdr:row>
                    <xdr:rowOff>334010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6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2</xdr:col>
                    <xdr:colOff>28575</xdr:colOff>
                    <xdr:row>22</xdr:row>
                    <xdr:rowOff>95250</xdr:rowOff>
                  </from>
                  <to xmlns:xdr="http://schemas.openxmlformats.org/drawingml/2006/spreadsheetDrawing">
                    <xdr:col>4</xdr:col>
                    <xdr:colOff>161925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7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2</xdr:col>
                    <xdr:colOff>28575</xdr:colOff>
                    <xdr:row>24</xdr:row>
                    <xdr:rowOff>48260</xdr:rowOff>
                  </from>
                  <to xmlns:xdr="http://schemas.openxmlformats.org/drawingml/2006/spreadsheetDrawing">
                    <xdr:col>4</xdr:col>
                    <xdr:colOff>161925</xdr:colOff>
                    <xdr:row>24</xdr:row>
                    <xdr:rowOff>334010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8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2</xdr:col>
                    <xdr:colOff>28575</xdr:colOff>
                    <xdr:row>25</xdr:row>
                    <xdr:rowOff>48260</xdr:rowOff>
                  </from>
                  <to xmlns:xdr="http://schemas.openxmlformats.org/drawingml/2006/spreadsheetDrawing">
                    <xdr:col>4</xdr:col>
                    <xdr:colOff>161925</xdr:colOff>
                    <xdr:row>25</xdr:row>
                    <xdr:rowOff>334010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9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2</xdr:col>
                    <xdr:colOff>28575</xdr:colOff>
                    <xdr:row>26</xdr:row>
                    <xdr:rowOff>38100</xdr:rowOff>
                  </from>
                  <to xmlns:xdr="http://schemas.openxmlformats.org/drawingml/2006/spreadsheetDrawing">
                    <xdr:col>4</xdr:col>
                    <xdr:colOff>161925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10" name="オプション 9">
              <controlPr defaultSize="0" autoFill="0" autoLine="0" autoPict="0" altText="町内">
                <anchor moveWithCells="1">
                  <from xmlns:xdr="http://schemas.openxmlformats.org/drawingml/2006/spreadsheetDrawing">
                    <xdr:col>11</xdr:col>
                    <xdr:colOff>9525</xdr:colOff>
                    <xdr:row>26</xdr:row>
                    <xdr:rowOff>47625</xdr:rowOff>
                  </from>
                  <to xmlns:xdr="http://schemas.openxmlformats.org/drawingml/2006/spreadsheetDrawing">
                    <xdr:col>13</xdr:col>
                    <xdr:colOff>152400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11" name="オプション 10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28575</xdr:colOff>
                    <xdr:row>26</xdr:row>
                    <xdr:rowOff>47625</xdr:rowOff>
                  </from>
                  <to xmlns:xdr="http://schemas.openxmlformats.org/drawingml/2006/spreadsheetDrawing">
                    <xdr:col>16</xdr:col>
                    <xdr:colOff>171450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12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34</xdr:col>
                    <xdr:colOff>201930</xdr:colOff>
                    <xdr:row>15</xdr:row>
                    <xdr:rowOff>45085</xdr:rowOff>
                  </from>
                  <to xmlns:xdr="http://schemas.openxmlformats.org/drawingml/2006/spreadsheetDrawing">
                    <xdr:col>34</xdr:col>
                    <xdr:colOff>1248410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13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2</xdr:col>
                    <xdr:colOff>28575</xdr:colOff>
                    <xdr:row>20</xdr:row>
                    <xdr:rowOff>48260</xdr:rowOff>
                  </from>
                  <to xmlns:xdr="http://schemas.openxmlformats.org/drawingml/2006/spreadsheetDrawing">
                    <xdr:col>4</xdr:col>
                    <xdr:colOff>161925</xdr:colOff>
                    <xdr:row>20</xdr:row>
                    <xdr:rowOff>334010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14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2</xdr:col>
                    <xdr:colOff>28575</xdr:colOff>
                    <xdr:row>21</xdr:row>
                    <xdr:rowOff>48260</xdr:rowOff>
                  </from>
                  <to xmlns:xdr="http://schemas.openxmlformats.org/drawingml/2006/spreadsheetDrawing">
                    <xdr:col>4</xdr:col>
                    <xdr:colOff>161925</xdr:colOff>
                    <xdr:row>21</xdr:row>
                    <xdr:rowOff>334010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算定シート</vt:lpstr>
    </vt:vector>
  </TitlesOfParts>
  <Company>HP Inc.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土屋 もも</dc:creator>
  <cp:lastModifiedBy>土屋 もも</cp:lastModifiedBy>
  <dcterms:created xsi:type="dcterms:W3CDTF">2026-04-10T02:18:16Z</dcterms:created>
  <dcterms:modified xsi:type="dcterms:W3CDTF">2026-04-10T02:18:16Z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2026-04-10T02:18:16Z</vt:filetime>
  </property>
</Properties>
</file>